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44" windowWidth="22932" windowHeight="11856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N49" i="1"/>
  <c r="L49"/>
  <c r="F49"/>
  <c r="N54"/>
  <c r="L54"/>
  <c r="F54"/>
  <c r="N44"/>
  <c r="L44"/>
  <c r="F44"/>
  <c r="C41"/>
  <c r="N38"/>
  <c r="L38"/>
  <c r="F38"/>
  <c r="C36"/>
  <c r="C31"/>
  <c r="C27"/>
  <c r="N20"/>
  <c r="L20"/>
  <c r="F20"/>
  <c r="C23"/>
  <c r="N66"/>
  <c r="L66"/>
  <c r="F66"/>
  <c r="C66"/>
  <c r="B66"/>
  <c r="N65"/>
  <c r="L65"/>
  <c r="F65"/>
  <c r="C65"/>
  <c r="B65"/>
  <c r="N64"/>
  <c r="L64"/>
  <c r="F64"/>
  <c r="C64"/>
  <c r="B64"/>
  <c r="N63"/>
  <c r="L63"/>
  <c r="F63"/>
  <c r="C63"/>
  <c r="B63"/>
  <c r="N62"/>
  <c r="L62"/>
  <c r="F62"/>
  <c r="N61"/>
  <c r="L61"/>
  <c r="F61"/>
  <c r="C61"/>
  <c r="B61"/>
  <c r="N60"/>
  <c r="L60"/>
  <c r="F60"/>
  <c r="C60"/>
  <c r="B60"/>
  <c r="N59"/>
  <c r="L59"/>
  <c r="F59"/>
  <c r="C59"/>
  <c r="B59"/>
  <c r="N58"/>
  <c r="L58"/>
  <c r="F58"/>
  <c r="N57"/>
  <c r="L57"/>
  <c r="F57"/>
  <c r="C57"/>
  <c r="B57"/>
  <c r="N56"/>
  <c r="L56"/>
  <c r="F56"/>
  <c r="C56"/>
  <c r="B56"/>
  <c r="N55"/>
  <c r="L55"/>
  <c r="F55"/>
  <c r="C55"/>
  <c r="B55"/>
  <c r="N53"/>
  <c r="L53"/>
  <c r="F53"/>
  <c r="N52"/>
  <c r="L52"/>
  <c r="F52"/>
  <c r="C52"/>
  <c r="B52"/>
  <c r="N51"/>
  <c r="L51"/>
  <c r="F51"/>
  <c r="C51"/>
  <c r="B51"/>
  <c r="N50"/>
  <c r="L50"/>
  <c r="F50"/>
  <c r="C50"/>
  <c r="B50"/>
  <c r="N48"/>
  <c r="L48"/>
  <c r="F48"/>
  <c r="N15"/>
  <c r="L15"/>
  <c r="F15"/>
  <c r="C18"/>
  <c r="C13"/>
  <c r="N14"/>
  <c r="L14"/>
  <c r="F14"/>
  <c r="C14"/>
  <c r="B14"/>
  <c r="N13"/>
  <c r="L13"/>
  <c r="F13"/>
  <c r="B13"/>
  <c r="N12"/>
  <c r="L12"/>
  <c r="F12"/>
  <c r="C12"/>
  <c r="B12"/>
  <c r="N11"/>
  <c r="L11"/>
  <c r="F11"/>
  <c r="C46"/>
  <c r="F33"/>
  <c r="L33"/>
  <c r="N33"/>
  <c r="F32"/>
  <c r="L32"/>
  <c r="F37"/>
  <c r="L37"/>
  <c r="F42"/>
  <c r="L42"/>
  <c r="F47"/>
  <c r="L47"/>
  <c r="N47"/>
  <c r="C47"/>
  <c r="B47"/>
  <c r="N46"/>
  <c r="L46"/>
  <c r="F46"/>
  <c r="B46"/>
  <c r="N45"/>
  <c r="L45"/>
  <c r="F45"/>
  <c r="C45"/>
  <c r="B45"/>
  <c r="N43"/>
  <c r="L43"/>
  <c r="F43"/>
  <c r="N42"/>
  <c r="C42"/>
  <c r="B42"/>
  <c r="N41"/>
  <c r="L41"/>
  <c r="F41"/>
  <c r="B41"/>
  <c r="N40"/>
  <c r="L40"/>
  <c r="F40"/>
  <c r="C40"/>
  <c r="B40"/>
  <c r="N39"/>
  <c r="L39"/>
  <c r="F39"/>
  <c r="N37"/>
  <c r="C37"/>
  <c r="B37"/>
  <c r="N36"/>
  <c r="L36"/>
  <c r="F36"/>
  <c r="B36"/>
  <c r="N35"/>
  <c r="L35"/>
  <c r="F35"/>
  <c r="C35"/>
  <c r="B35"/>
  <c r="N34"/>
  <c r="L34"/>
  <c r="F34"/>
  <c r="N32"/>
  <c r="C32"/>
  <c r="B32"/>
  <c r="N31"/>
  <c r="L31"/>
  <c r="F31"/>
  <c r="B31"/>
  <c r="N30"/>
  <c r="L30"/>
  <c r="F30"/>
  <c r="C30"/>
  <c r="B30"/>
  <c r="N29"/>
  <c r="L29"/>
  <c r="F29"/>
  <c r="F18"/>
  <c r="L18"/>
  <c r="F19"/>
  <c r="L19"/>
  <c r="N28"/>
  <c r="L28"/>
  <c r="F28"/>
  <c r="C28"/>
  <c r="B28"/>
  <c r="N27"/>
  <c r="L27"/>
  <c r="F27"/>
  <c r="B27"/>
  <c r="N26"/>
  <c r="L26"/>
  <c r="F26"/>
  <c r="C26"/>
  <c r="B26"/>
  <c r="N25"/>
  <c r="L25"/>
  <c r="F25"/>
  <c r="N24"/>
  <c r="L24"/>
  <c r="F24"/>
  <c r="C24"/>
  <c r="B24"/>
  <c r="N23"/>
  <c r="L23"/>
  <c r="F23"/>
  <c r="B23"/>
  <c r="N22"/>
  <c r="L22"/>
  <c r="F22"/>
  <c r="C22"/>
  <c r="B22"/>
  <c r="N21"/>
  <c r="L21"/>
  <c r="F21"/>
  <c r="N19"/>
  <c r="C19"/>
  <c r="B19"/>
  <c r="N18"/>
  <c r="B18"/>
  <c r="N17"/>
  <c r="L17"/>
  <c r="F17"/>
  <c r="C17"/>
  <c r="B17"/>
  <c r="N16"/>
  <c r="L16"/>
  <c r="F16"/>
  <c r="N10"/>
  <c r="M10"/>
  <c r="L10"/>
  <c r="K10"/>
  <c r="J10"/>
  <c r="I10"/>
  <c r="H10"/>
  <c r="G10"/>
  <c r="F10"/>
  <c r="E10"/>
  <c r="D10"/>
  <c r="C10"/>
  <c r="B10"/>
  <c r="H9"/>
  <c r="G9"/>
  <c r="F9"/>
  <c r="E9"/>
  <c r="L8"/>
  <c r="K8"/>
  <c r="J8"/>
  <c r="G8"/>
  <c r="E8"/>
  <c r="N7"/>
  <c r="M7"/>
  <c r="J7"/>
  <c r="I7"/>
  <c r="E7"/>
  <c r="D7"/>
  <c r="M6"/>
  <c r="I6"/>
  <c r="D6"/>
  <c r="C6"/>
  <c r="B6"/>
  <c r="A6"/>
</calcChain>
</file>

<file path=xl/sharedStrings.xml><?xml version="1.0" encoding="utf-8"?>
<sst xmlns="http://schemas.openxmlformats.org/spreadsheetml/2006/main" count="99" uniqueCount="57">
  <si>
    <t>СВЕДЕНИЯ
о поступлении средств в избирательные фонды кандидатов, избирательных объединений и расходовании этих средств
(на основании данных, предоставленных филиалами ПАО Сбербанк и другой кредитной организацией)</t>
  </si>
  <si>
    <t>В тыс. руб.</t>
  </si>
  <si>
    <t>1</t>
  </si>
  <si>
    <t>1.</t>
  </si>
  <si>
    <t/>
  </si>
  <si>
    <t>По состоянию на 21.07.2021</t>
  </si>
  <si>
    <t>Седьмой</t>
  </si>
  <si>
    <t>Десятый</t>
  </si>
  <si>
    <t>2.</t>
  </si>
  <si>
    <t>3.</t>
  </si>
  <si>
    <t>4.</t>
  </si>
  <si>
    <t>5.</t>
  </si>
  <si>
    <t>6.</t>
  </si>
  <si>
    <t>7.</t>
  </si>
  <si>
    <t>Девятый</t>
  </si>
  <si>
    <t>Одиннадцатый</t>
  </si>
  <si>
    <t>8.</t>
  </si>
  <si>
    <t>Агафонова Марина Игоревна</t>
  </si>
  <si>
    <t>Герасимчук Григорий Васильевич</t>
  </si>
  <si>
    <t>Харитонова Анна Андреевна</t>
  </si>
  <si>
    <t>Бурилин Геннадий Геннадьевич</t>
  </si>
  <si>
    <t>Штальбаум Юрий Владимирович</t>
  </si>
  <si>
    <t>Шамов Кирилл Андреевич</t>
  </si>
  <si>
    <t>Рыбаков Александр Николаевич</t>
  </si>
  <si>
    <t>Евсеев Сергей Константинович</t>
  </si>
  <si>
    <t>Пестерев Вячеслав Владимирович</t>
  </si>
  <si>
    <t>Никитин Никита Евгеньевич</t>
  </si>
  <si>
    <t>Семенов Николай Николаевич</t>
  </si>
  <si>
    <t>Кнышева Оксана Викторовна</t>
  </si>
  <si>
    <t>Козик Татьяна Владимировна</t>
  </si>
  <si>
    <t>Елисеев Павел Александрович</t>
  </si>
  <si>
    <t>Черданцева Елизавета Игоревна</t>
  </si>
  <si>
    <t>Данилушкин Олег Юрьевич</t>
  </si>
  <si>
    <t>Кнышева Кристина Артыковна</t>
  </si>
  <si>
    <t>Коржова Марина Николаевна</t>
  </si>
  <si>
    <t>Опенкина Ирина Валериевна</t>
  </si>
  <si>
    <t>Первый</t>
  </si>
  <si>
    <t>Второй</t>
  </si>
  <si>
    <t>Третий</t>
  </si>
  <si>
    <t>Четвертый</t>
  </si>
  <si>
    <t>Пятый</t>
  </si>
  <si>
    <t>9.</t>
  </si>
  <si>
    <t>'Шестой</t>
  </si>
  <si>
    <t>Шестой</t>
  </si>
  <si>
    <t>10.</t>
  </si>
  <si>
    <t>11.</t>
  </si>
  <si>
    <t>Восьмой</t>
  </si>
  <si>
    <t>12.</t>
  </si>
  <si>
    <t>13.</t>
  </si>
  <si>
    <t>14.</t>
  </si>
  <si>
    <t>15.</t>
  </si>
  <si>
    <t>16.</t>
  </si>
  <si>
    <t>17.</t>
  </si>
  <si>
    <t>18.</t>
  </si>
  <si>
    <t>19.</t>
  </si>
  <si>
    <t>Двеннадцатый</t>
  </si>
  <si>
    <t>Выборы депутатов Совета народных депутатов Ленинск-Кузнецкого городского округа шестого созыва</t>
  </si>
</sst>
</file>

<file path=xl/styles.xml><?xml version="1.0" encoding="utf-8"?>
<styleSheet xmlns="http://schemas.openxmlformats.org/spreadsheetml/2006/main">
  <numFmts count="1">
    <numFmt numFmtId="164" formatCode="dd\.mm\.yyyy"/>
  </numFmts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0" fillId="0" borderId="0" xfId="0"/>
    <xf numFmtId="49" fontId="1" fillId="0" borderId="0" xfId="0" applyNumberFormat="1" applyFont="1" applyAlignment="1">
      <alignment horizontal="right" vertical="center"/>
    </xf>
    <xf numFmtId="0" fontId="5" fillId="2" borderId="2" xfId="0" quotePrefix="1" applyNumberFormat="1" applyFont="1" applyFill="1" applyBorder="1" applyAlignment="1">
      <alignment horizontal="left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6"/>
  <sheetViews>
    <sheetView tabSelected="1" workbookViewId="0">
      <selection activeCell="A3" sqref="A3:N3"/>
    </sheetView>
  </sheetViews>
  <sheetFormatPr defaultRowHeight="14.4"/>
  <cols>
    <col min="1" max="1" width="4.77734375" customWidth="1"/>
    <col min="2" max="2" width="13.88671875" customWidth="1"/>
    <col min="3" max="3" width="13" customWidth="1"/>
    <col min="4" max="5" width="15.109375" customWidth="1"/>
    <col min="6" max="6" width="9.44140625" customWidth="1"/>
    <col min="7" max="7" width="15.109375" customWidth="1"/>
    <col min="8" max="8" width="5.5546875" customWidth="1"/>
    <col min="9" max="9" width="15.109375" customWidth="1"/>
    <col min="10" max="10" width="12.77734375" customWidth="1"/>
    <col min="11" max="11" width="15.109375" customWidth="1"/>
    <col min="12" max="12" width="9.44140625" customWidth="1"/>
    <col min="13" max="13" width="15.109375" customWidth="1"/>
    <col min="14" max="14" width="18" customWidth="1"/>
    <col min="15" max="15" width="8.88671875" customWidth="1"/>
  </cols>
  <sheetData>
    <row r="1" spans="1:15" ht="14.4" customHeight="1">
      <c r="A1" s="16"/>
      <c r="B1" s="16"/>
      <c r="C1" s="16"/>
      <c r="D1" s="16"/>
      <c r="N1" s="1"/>
    </row>
    <row r="2" spans="1:15" ht="169.8" customHeight="1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5" ht="15.6">
      <c r="A3" s="22" t="s">
        <v>56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5">
      <c r="N4" s="17" t="s">
        <v>5</v>
      </c>
    </row>
    <row r="5" spans="1:15">
      <c r="N5" s="3" t="s">
        <v>1</v>
      </c>
    </row>
    <row r="6" spans="1:15" ht="24" customHeight="1">
      <c r="A6" s="23" t="str">
        <f t="shared" ref="A6" si="0">"№
п/п"</f>
        <v>№
п/п</v>
      </c>
      <c r="B6" s="23" t="str">
        <f t="shared" ref="B6" si="1">"Наименование территории"</f>
        <v>Наименование территории</v>
      </c>
      <c r="C6" s="23" t="str">
        <f t="shared" ref="C6" si="2">"Фамилия, имя, отчество кандидата"</f>
        <v>Фамилия, имя, отчество кандидата</v>
      </c>
      <c r="D6" s="26" t="str">
        <f t="shared" ref="D6" si="3">"Поступило средств"</f>
        <v>Поступило средств</v>
      </c>
      <c r="E6" s="27"/>
      <c r="F6" s="27"/>
      <c r="G6" s="27"/>
      <c r="H6" s="28"/>
      <c r="I6" s="26" t="str">
        <f t="shared" ref="I6" si="4">"Израсходовано средств"</f>
        <v>Израсходовано средств</v>
      </c>
      <c r="J6" s="27"/>
      <c r="K6" s="27"/>
      <c r="L6" s="28"/>
      <c r="M6" s="26" t="str">
        <f t="shared" ref="M6" si="5">"Возвращено средств"</f>
        <v>Возвращено средств</v>
      </c>
      <c r="N6" s="28"/>
    </row>
    <row r="7" spans="1:15" ht="52.95" customHeight="1">
      <c r="A7" s="24"/>
      <c r="B7" s="24"/>
      <c r="C7" s="24"/>
      <c r="D7" s="23" t="str">
        <f t="shared" ref="D7" si="6">"всего"</f>
        <v>всего</v>
      </c>
      <c r="E7" s="26" t="str">
        <f t="shared" ref="E7" si="7">"из них"</f>
        <v>из них</v>
      </c>
      <c r="F7" s="27"/>
      <c r="G7" s="27"/>
      <c r="H7" s="28"/>
      <c r="I7" s="23" t="str">
        <f t="shared" ref="I7" si="8">"всего"</f>
        <v>всего</v>
      </c>
      <c r="J7" s="26" t="str">
        <f t="shared" ref="J7" si="9">"из них финансовые операции по расходованию средств на сумму, превышающую 50 тыс. рублей"</f>
        <v>из них финансовые операции по расходованию средств на сумму, превышающую 50 тыс. рублей</v>
      </c>
      <c r="K7" s="27"/>
      <c r="L7" s="28"/>
      <c r="M7" s="23" t="str">
        <f t="shared" ref="M7" si="10">"сумма, тыс. руб."</f>
        <v>сумма, тыс. руб.</v>
      </c>
      <c r="N7" s="23" t="str">
        <f t="shared" ref="N7" si="11">"основание возврата"</f>
        <v>основание возврата</v>
      </c>
      <c r="O7" s="2"/>
    </row>
    <row r="8" spans="1:15" ht="70.05" customHeight="1">
      <c r="A8" s="24"/>
      <c r="B8" s="24"/>
      <c r="C8" s="24"/>
      <c r="D8" s="24"/>
      <c r="E8" s="26" t="str">
        <f t="shared" ref="E8" si="12">"пожертвования от юридических лиц на сумму, превышающую 25 тыс. рублей"</f>
        <v>пожертвования от юридических лиц на сумму, превышающую 25 тыс. рублей</v>
      </c>
      <c r="F8" s="28"/>
      <c r="G8" s="26" t="str">
        <f t="shared" ref="G8" si="13">"пожертвования от граждан на сумму, превышающую  20 тыс. рублей"</f>
        <v>пожертвования от граждан на сумму, превышающую  20 тыс. рублей</v>
      </c>
      <c r="H8" s="28"/>
      <c r="I8" s="24"/>
      <c r="J8" s="23" t="str">
        <f t="shared" ref="J8" si="14">"дата операции"</f>
        <v>дата операции</v>
      </c>
      <c r="K8" s="23" t="str">
        <f t="shared" ref="K8" si="15">"сумма, тыс. руб."</f>
        <v>сумма, тыс. руб.</v>
      </c>
      <c r="L8" s="23" t="str">
        <f t="shared" ref="L8" si="16">"назначение платежа"</f>
        <v>назначение платежа</v>
      </c>
      <c r="M8" s="24"/>
      <c r="N8" s="24"/>
      <c r="O8" s="2"/>
    </row>
    <row r="9" spans="1:15" ht="72" customHeight="1">
      <c r="A9" s="25"/>
      <c r="B9" s="25"/>
      <c r="C9" s="25"/>
      <c r="D9" s="25"/>
      <c r="E9" s="4" t="str">
        <f>"сумма, тыс. руб."</f>
        <v>сумма, тыс. руб.</v>
      </c>
      <c r="F9" s="4" t="str">
        <f>"наименование юридического лица"</f>
        <v>наименование юридического лица</v>
      </c>
      <c r="G9" s="4" t="str">
        <f>"сумма, тыс. руб."</f>
        <v>сумма, тыс. руб.</v>
      </c>
      <c r="H9" s="4" t="str">
        <f>"кол-во граждан"</f>
        <v>кол-во граждан</v>
      </c>
      <c r="I9" s="25"/>
      <c r="J9" s="25"/>
      <c r="K9" s="25"/>
      <c r="L9" s="25"/>
      <c r="M9" s="25"/>
      <c r="N9" s="25"/>
      <c r="O9" s="2"/>
    </row>
    <row r="10" spans="1:15">
      <c r="A10" s="6" t="s">
        <v>2</v>
      </c>
      <c r="B10" s="4" t="str">
        <f>"2"</f>
        <v>2</v>
      </c>
      <c r="C10" s="4" t="str">
        <f>"3"</f>
        <v>3</v>
      </c>
      <c r="D10" s="4" t="str">
        <f>"4"</f>
        <v>4</v>
      </c>
      <c r="E10" s="4" t="str">
        <f>"5"</f>
        <v>5</v>
      </c>
      <c r="F10" s="4" t="str">
        <f>"6"</f>
        <v>6</v>
      </c>
      <c r="G10" s="4" t="str">
        <f>"7"</f>
        <v>7</v>
      </c>
      <c r="H10" s="4" t="str">
        <f>"8"</f>
        <v>8</v>
      </c>
      <c r="I10" s="4" t="str">
        <f>"9"</f>
        <v>9</v>
      </c>
      <c r="J10" s="4" t="str">
        <f>"10"</f>
        <v>10</v>
      </c>
      <c r="K10" s="4" t="str">
        <f>"11"</f>
        <v>11</v>
      </c>
      <c r="L10" s="4" t="str">
        <f>"12"</f>
        <v>12</v>
      </c>
      <c r="M10" s="4" t="str">
        <f>"13"</f>
        <v>13</v>
      </c>
      <c r="N10" s="4" t="str">
        <f>"14"</f>
        <v>14</v>
      </c>
      <c r="O10" s="2"/>
    </row>
    <row r="11" spans="1:15" s="20" customFormat="1" ht="39.6">
      <c r="A11" s="7" t="s">
        <v>3</v>
      </c>
      <c r="B11" s="8" t="s">
        <v>36</v>
      </c>
      <c r="C11" s="18" t="s">
        <v>17</v>
      </c>
      <c r="D11" s="9">
        <v>0</v>
      </c>
      <c r="E11" s="9"/>
      <c r="F11" s="8" t="str">
        <f>""</f>
        <v/>
      </c>
      <c r="G11" s="9"/>
      <c r="H11" s="10"/>
      <c r="I11" s="9">
        <v>0</v>
      </c>
      <c r="J11" s="11"/>
      <c r="K11" s="9"/>
      <c r="L11" s="8" t="str">
        <f>""</f>
        <v/>
      </c>
      <c r="M11" s="9"/>
      <c r="N11" s="8" t="str">
        <f>""</f>
        <v/>
      </c>
      <c r="O11" s="2"/>
    </row>
    <row r="12" spans="1:15" s="20" customFormat="1" ht="26.4">
      <c r="A12" s="6" t="s">
        <v>4</v>
      </c>
      <c r="B12" s="12" t="str">
        <f>""</f>
        <v/>
      </c>
      <c r="C12" s="12" t="str">
        <f>"Итого по кандидату"</f>
        <v>Итого по кандидату</v>
      </c>
      <c r="D12" s="13">
        <v>0</v>
      </c>
      <c r="E12" s="13">
        <v>0</v>
      </c>
      <c r="F12" s="12" t="str">
        <f>""</f>
        <v/>
      </c>
      <c r="G12" s="13">
        <v>0</v>
      </c>
      <c r="H12" s="14"/>
      <c r="I12" s="13">
        <v>0</v>
      </c>
      <c r="J12" s="15"/>
      <c r="K12" s="13">
        <v>0</v>
      </c>
      <c r="L12" s="12" t="str">
        <f>""</f>
        <v/>
      </c>
      <c r="M12" s="13">
        <v>0</v>
      </c>
      <c r="N12" s="12" t="str">
        <f>""</f>
        <v/>
      </c>
      <c r="O12" s="2"/>
    </row>
    <row r="13" spans="1:15" s="20" customFormat="1" ht="52.8">
      <c r="A13" s="6" t="s">
        <v>4</v>
      </c>
      <c r="B13" s="12" t="str">
        <f>""</f>
        <v/>
      </c>
      <c r="C13" s="12" t="str">
        <f>"Избирательный округ (Первый), всего"</f>
        <v>Избирательный округ (Первый), всего</v>
      </c>
      <c r="D13" s="13">
        <v>0</v>
      </c>
      <c r="E13" s="13">
        <v>0</v>
      </c>
      <c r="F13" s="12" t="str">
        <f>""</f>
        <v/>
      </c>
      <c r="G13" s="13">
        <v>0</v>
      </c>
      <c r="H13" s="14"/>
      <c r="I13" s="13">
        <v>0</v>
      </c>
      <c r="J13" s="15"/>
      <c r="K13" s="13">
        <v>0</v>
      </c>
      <c r="L13" s="12" t="str">
        <f>""</f>
        <v/>
      </c>
      <c r="M13" s="13">
        <v>0</v>
      </c>
      <c r="N13" s="12" t="str">
        <f>""</f>
        <v/>
      </c>
      <c r="O13" s="2"/>
    </row>
    <row r="14" spans="1:15" s="20" customFormat="1" ht="26.4">
      <c r="A14" s="6" t="s">
        <v>4</v>
      </c>
      <c r="B14" s="12" t="str">
        <f>""</f>
        <v/>
      </c>
      <c r="C14" s="12" t="str">
        <f>"Кандидаты, всего"</f>
        <v>Кандидаты, всего</v>
      </c>
      <c r="D14" s="13">
        <v>0</v>
      </c>
      <c r="E14" s="13">
        <v>0</v>
      </c>
      <c r="F14" s="12" t="str">
        <f>""</f>
        <v/>
      </c>
      <c r="G14" s="13">
        <v>0</v>
      </c>
      <c r="H14" s="14"/>
      <c r="I14" s="13">
        <v>0</v>
      </c>
      <c r="J14" s="15"/>
      <c r="K14" s="13">
        <v>0</v>
      </c>
      <c r="L14" s="12" t="str">
        <f>""</f>
        <v/>
      </c>
      <c r="M14" s="13">
        <v>0</v>
      </c>
      <c r="N14" s="12" t="str">
        <f>""</f>
        <v/>
      </c>
      <c r="O14" s="2"/>
    </row>
    <row r="15" spans="1:15" s="20" customFormat="1" ht="39.6">
      <c r="A15" s="19" t="s">
        <v>8</v>
      </c>
      <c r="B15" s="8" t="s">
        <v>37</v>
      </c>
      <c r="C15" s="18" t="s">
        <v>18</v>
      </c>
      <c r="D15" s="9">
        <v>0</v>
      </c>
      <c r="E15" s="9"/>
      <c r="F15" s="8" t="str">
        <f>""</f>
        <v/>
      </c>
      <c r="G15" s="9"/>
      <c r="H15" s="10"/>
      <c r="I15" s="9">
        <v>0</v>
      </c>
      <c r="J15" s="11"/>
      <c r="K15" s="9"/>
      <c r="L15" s="8" t="str">
        <f>""</f>
        <v/>
      </c>
      <c r="M15" s="9"/>
      <c r="N15" s="8" t="str">
        <f>""</f>
        <v/>
      </c>
      <c r="O15" s="2"/>
    </row>
    <row r="16" spans="1:15" ht="43.2" customHeight="1">
      <c r="A16" s="19" t="s">
        <v>9</v>
      </c>
      <c r="B16" s="8" t="s">
        <v>37</v>
      </c>
      <c r="C16" s="18" t="s">
        <v>19</v>
      </c>
      <c r="D16" s="9">
        <v>0</v>
      </c>
      <c r="E16" s="9"/>
      <c r="F16" s="8" t="str">
        <f>""</f>
        <v/>
      </c>
      <c r="G16" s="9"/>
      <c r="H16" s="10"/>
      <c r="I16" s="9">
        <v>0</v>
      </c>
      <c r="J16" s="11"/>
      <c r="K16" s="9"/>
      <c r="L16" s="8" t="str">
        <f>""</f>
        <v/>
      </c>
      <c r="M16" s="9"/>
      <c r="N16" s="8" t="str">
        <f>""</f>
        <v/>
      </c>
      <c r="O16" s="5"/>
    </row>
    <row r="17" spans="1:15" ht="28.8" customHeight="1">
      <c r="A17" s="6" t="s">
        <v>4</v>
      </c>
      <c r="B17" s="12" t="str">
        <f>""</f>
        <v/>
      </c>
      <c r="C17" s="12" t="str">
        <f>"Итого по кандидату"</f>
        <v>Итого по кандидату</v>
      </c>
      <c r="D17" s="13">
        <v>0</v>
      </c>
      <c r="E17" s="13">
        <v>0</v>
      </c>
      <c r="F17" s="12" t="str">
        <f>""</f>
        <v/>
      </c>
      <c r="G17" s="13">
        <v>0</v>
      </c>
      <c r="H17" s="14"/>
      <c r="I17" s="13">
        <v>0</v>
      </c>
      <c r="J17" s="15"/>
      <c r="K17" s="13">
        <v>0</v>
      </c>
      <c r="L17" s="12" t="str">
        <f>""</f>
        <v/>
      </c>
      <c r="M17" s="13">
        <v>0</v>
      </c>
      <c r="N17" s="12" t="str">
        <f>""</f>
        <v/>
      </c>
      <c r="O17" s="5"/>
    </row>
    <row r="18" spans="1:15" ht="57.6" customHeight="1">
      <c r="A18" s="6" t="s">
        <v>4</v>
      </c>
      <c r="B18" s="12" t="str">
        <f>""</f>
        <v/>
      </c>
      <c r="C18" s="12" t="str">
        <f>"Избирательный округ (Второй), всего"</f>
        <v>Избирательный округ (Второй), всего</v>
      </c>
      <c r="D18" s="13">
        <v>0</v>
      </c>
      <c r="E18" s="13">
        <v>0</v>
      </c>
      <c r="F18" s="12" t="str">
        <f>""</f>
        <v/>
      </c>
      <c r="G18" s="13">
        <v>0</v>
      </c>
      <c r="H18" s="14"/>
      <c r="I18" s="13">
        <v>0</v>
      </c>
      <c r="J18" s="15"/>
      <c r="K18" s="13">
        <v>0</v>
      </c>
      <c r="L18" s="12" t="str">
        <f>""</f>
        <v/>
      </c>
      <c r="M18" s="13">
        <v>0</v>
      </c>
      <c r="N18" s="12" t="str">
        <f>""</f>
        <v/>
      </c>
      <c r="O18" s="5"/>
    </row>
    <row r="19" spans="1:15" ht="28.8" customHeight="1">
      <c r="A19" s="6" t="s">
        <v>4</v>
      </c>
      <c r="B19" s="12" t="str">
        <f>""</f>
        <v/>
      </c>
      <c r="C19" s="12" t="str">
        <f>"Кандидаты, всего"</f>
        <v>Кандидаты, всего</v>
      </c>
      <c r="D19" s="13">
        <v>0</v>
      </c>
      <c r="E19" s="13">
        <v>0</v>
      </c>
      <c r="F19" s="12" t="str">
        <f>""</f>
        <v/>
      </c>
      <c r="G19" s="13">
        <v>0</v>
      </c>
      <c r="H19" s="14"/>
      <c r="I19" s="13">
        <v>0</v>
      </c>
      <c r="J19" s="15"/>
      <c r="K19" s="13">
        <v>0</v>
      </c>
      <c r="L19" s="12" t="str">
        <f>""</f>
        <v/>
      </c>
      <c r="M19" s="13">
        <v>0</v>
      </c>
      <c r="N19" s="12" t="str">
        <f>""</f>
        <v/>
      </c>
      <c r="O19" s="5"/>
    </row>
    <row r="20" spans="1:15" s="20" customFormat="1" ht="43.2" customHeight="1">
      <c r="A20" s="19" t="s">
        <v>10</v>
      </c>
      <c r="B20" s="8" t="s">
        <v>38</v>
      </c>
      <c r="C20" s="18" t="s">
        <v>20</v>
      </c>
      <c r="D20" s="9">
        <v>0</v>
      </c>
      <c r="E20" s="9"/>
      <c r="F20" s="8" t="str">
        <f>""</f>
        <v/>
      </c>
      <c r="G20" s="9"/>
      <c r="H20" s="10"/>
      <c r="I20" s="9">
        <v>0</v>
      </c>
      <c r="J20" s="11"/>
      <c r="K20" s="9"/>
      <c r="L20" s="8" t="str">
        <f>""</f>
        <v/>
      </c>
      <c r="M20" s="9"/>
      <c r="N20" s="8" t="str">
        <f>""</f>
        <v/>
      </c>
      <c r="O20" s="5"/>
    </row>
    <row r="21" spans="1:15" s="16" customFormat="1" ht="43.2" customHeight="1">
      <c r="A21" s="19" t="s">
        <v>11</v>
      </c>
      <c r="B21" s="8" t="s">
        <v>38</v>
      </c>
      <c r="C21" s="18" t="s">
        <v>21</v>
      </c>
      <c r="D21" s="9">
        <v>0</v>
      </c>
      <c r="E21" s="9"/>
      <c r="F21" s="8" t="str">
        <f>""</f>
        <v/>
      </c>
      <c r="G21" s="9"/>
      <c r="H21" s="10"/>
      <c r="I21" s="9">
        <v>0</v>
      </c>
      <c r="J21" s="11"/>
      <c r="K21" s="9"/>
      <c r="L21" s="8" t="str">
        <f>""</f>
        <v/>
      </c>
      <c r="M21" s="9"/>
      <c r="N21" s="8" t="str">
        <f>""</f>
        <v/>
      </c>
      <c r="O21" s="5"/>
    </row>
    <row r="22" spans="1:15" s="16" customFormat="1" ht="28.8" customHeight="1">
      <c r="A22" s="6" t="s">
        <v>4</v>
      </c>
      <c r="B22" s="12" t="str">
        <f>""</f>
        <v/>
      </c>
      <c r="C22" s="12" t="str">
        <f>"Итого по кандидату"</f>
        <v>Итого по кандидату</v>
      </c>
      <c r="D22" s="13">
        <v>0</v>
      </c>
      <c r="E22" s="13">
        <v>0</v>
      </c>
      <c r="F22" s="12" t="str">
        <f>""</f>
        <v/>
      </c>
      <c r="G22" s="13">
        <v>0</v>
      </c>
      <c r="H22" s="14"/>
      <c r="I22" s="13">
        <v>0</v>
      </c>
      <c r="J22" s="15"/>
      <c r="K22" s="13">
        <v>0</v>
      </c>
      <c r="L22" s="12" t="str">
        <f>""</f>
        <v/>
      </c>
      <c r="M22" s="13">
        <v>0</v>
      </c>
      <c r="N22" s="12" t="str">
        <f>""</f>
        <v/>
      </c>
      <c r="O22" s="5"/>
    </row>
    <row r="23" spans="1:15" s="16" customFormat="1" ht="57.6" customHeight="1">
      <c r="A23" s="6" t="s">
        <v>4</v>
      </c>
      <c r="B23" s="12" t="str">
        <f>""</f>
        <v/>
      </c>
      <c r="C23" s="12" t="str">
        <f>"Избирательный округ (Третий), всего"</f>
        <v>Избирательный округ (Третий), всего</v>
      </c>
      <c r="D23" s="13">
        <v>0</v>
      </c>
      <c r="E23" s="13">
        <v>0</v>
      </c>
      <c r="F23" s="12" t="str">
        <f>""</f>
        <v/>
      </c>
      <c r="G23" s="13">
        <v>0</v>
      </c>
      <c r="H23" s="14"/>
      <c r="I23" s="13">
        <v>0</v>
      </c>
      <c r="J23" s="15"/>
      <c r="K23" s="13">
        <v>0</v>
      </c>
      <c r="L23" s="12" t="str">
        <f>""</f>
        <v/>
      </c>
      <c r="M23" s="13">
        <v>0</v>
      </c>
      <c r="N23" s="12" t="str">
        <f>""</f>
        <v/>
      </c>
      <c r="O23" s="5"/>
    </row>
    <row r="24" spans="1:15" s="16" customFormat="1" ht="28.8" customHeight="1">
      <c r="A24" s="6" t="s">
        <v>4</v>
      </c>
      <c r="B24" s="12" t="str">
        <f>""</f>
        <v/>
      </c>
      <c r="C24" s="12" t="str">
        <f>"Кандидаты, всего"</f>
        <v>Кандидаты, всего</v>
      </c>
      <c r="D24" s="13">
        <v>0</v>
      </c>
      <c r="E24" s="13">
        <v>0</v>
      </c>
      <c r="F24" s="12" t="str">
        <f>""</f>
        <v/>
      </c>
      <c r="G24" s="13">
        <v>0</v>
      </c>
      <c r="H24" s="14"/>
      <c r="I24" s="13">
        <v>0</v>
      </c>
      <c r="J24" s="15"/>
      <c r="K24" s="13">
        <v>0</v>
      </c>
      <c r="L24" s="12" t="str">
        <f>""</f>
        <v/>
      </c>
      <c r="M24" s="13">
        <v>0</v>
      </c>
      <c r="N24" s="12" t="str">
        <f>""</f>
        <v/>
      </c>
      <c r="O24" s="5"/>
    </row>
    <row r="25" spans="1:15" s="16" customFormat="1" ht="43.2" customHeight="1">
      <c r="A25" s="19" t="s">
        <v>12</v>
      </c>
      <c r="B25" s="8" t="s">
        <v>39</v>
      </c>
      <c r="C25" s="18" t="s">
        <v>22</v>
      </c>
      <c r="D25" s="9">
        <v>0</v>
      </c>
      <c r="E25" s="9"/>
      <c r="F25" s="8" t="str">
        <f>""</f>
        <v/>
      </c>
      <c r="G25" s="9"/>
      <c r="H25" s="10"/>
      <c r="I25" s="9">
        <v>0</v>
      </c>
      <c r="J25" s="11"/>
      <c r="K25" s="9"/>
      <c r="L25" s="8" t="str">
        <f>""</f>
        <v/>
      </c>
      <c r="M25" s="9"/>
      <c r="N25" s="8" t="str">
        <f>""</f>
        <v/>
      </c>
      <c r="O25" s="5"/>
    </row>
    <row r="26" spans="1:15" s="16" customFormat="1" ht="28.8" customHeight="1">
      <c r="A26" s="6" t="s">
        <v>4</v>
      </c>
      <c r="B26" s="12" t="str">
        <f>""</f>
        <v/>
      </c>
      <c r="C26" s="12" t="str">
        <f>"Итого по кандидату"</f>
        <v>Итого по кандидату</v>
      </c>
      <c r="D26" s="13">
        <v>0</v>
      </c>
      <c r="E26" s="13">
        <v>0</v>
      </c>
      <c r="F26" s="12" t="str">
        <f>""</f>
        <v/>
      </c>
      <c r="G26" s="13">
        <v>0</v>
      </c>
      <c r="H26" s="14"/>
      <c r="I26" s="13">
        <v>0</v>
      </c>
      <c r="J26" s="15"/>
      <c r="K26" s="13">
        <v>0</v>
      </c>
      <c r="L26" s="12" t="str">
        <f>""</f>
        <v/>
      </c>
      <c r="M26" s="13">
        <v>0</v>
      </c>
      <c r="N26" s="12" t="str">
        <f>""</f>
        <v/>
      </c>
      <c r="O26" s="5"/>
    </row>
    <row r="27" spans="1:15" s="16" customFormat="1" ht="57.6" customHeight="1">
      <c r="A27" s="6" t="s">
        <v>4</v>
      </c>
      <c r="B27" s="12" t="str">
        <f>""</f>
        <v/>
      </c>
      <c r="C27" s="12" t="str">
        <f>"Избирательный округ (Четвертый), всего"</f>
        <v>Избирательный округ (Четвертый), всего</v>
      </c>
      <c r="D27" s="13">
        <v>0</v>
      </c>
      <c r="E27" s="13">
        <v>0</v>
      </c>
      <c r="F27" s="12" t="str">
        <f>""</f>
        <v/>
      </c>
      <c r="G27" s="13">
        <v>0</v>
      </c>
      <c r="H27" s="14"/>
      <c r="I27" s="13">
        <v>0</v>
      </c>
      <c r="J27" s="15"/>
      <c r="K27" s="13">
        <v>0</v>
      </c>
      <c r="L27" s="12" t="str">
        <f>""</f>
        <v/>
      </c>
      <c r="M27" s="13">
        <v>0</v>
      </c>
      <c r="N27" s="12" t="str">
        <f>""</f>
        <v/>
      </c>
      <c r="O27" s="5"/>
    </row>
    <row r="28" spans="1:15" s="16" customFormat="1" ht="28.8" customHeight="1">
      <c r="A28" s="6" t="s">
        <v>4</v>
      </c>
      <c r="B28" s="12" t="str">
        <f>""</f>
        <v/>
      </c>
      <c r="C28" s="12" t="str">
        <f>"Кандидаты, всего"</f>
        <v>Кандидаты, всего</v>
      </c>
      <c r="D28" s="13">
        <v>0</v>
      </c>
      <c r="E28" s="13">
        <v>0</v>
      </c>
      <c r="F28" s="12" t="str">
        <f>""</f>
        <v/>
      </c>
      <c r="G28" s="13">
        <v>0</v>
      </c>
      <c r="H28" s="14"/>
      <c r="I28" s="13">
        <v>0</v>
      </c>
      <c r="J28" s="15"/>
      <c r="K28" s="13">
        <v>0</v>
      </c>
      <c r="L28" s="12" t="str">
        <f>""</f>
        <v/>
      </c>
      <c r="M28" s="13">
        <v>0</v>
      </c>
      <c r="N28" s="12" t="str">
        <f>""</f>
        <v/>
      </c>
      <c r="O28" s="5"/>
    </row>
    <row r="29" spans="1:15" s="16" customFormat="1" ht="43.2" customHeight="1">
      <c r="A29" s="19" t="s">
        <v>13</v>
      </c>
      <c r="B29" s="8" t="s">
        <v>40</v>
      </c>
      <c r="C29" s="18" t="s">
        <v>23</v>
      </c>
      <c r="D29" s="9">
        <v>0</v>
      </c>
      <c r="E29" s="9"/>
      <c r="F29" s="8" t="str">
        <f>""</f>
        <v/>
      </c>
      <c r="G29" s="9"/>
      <c r="H29" s="10"/>
      <c r="I29" s="9">
        <v>0</v>
      </c>
      <c r="J29" s="11"/>
      <c r="K29" s="9"/>
      <c r="L29" s="8" t="str">
        <f>""</f>
        <v/>
      </c>
      <c r="M29" s="9"/>
      <c r="N29" s="8" t="str">
        <f>""</f>
        <v/>
      </c>
      <c r="O29" s="5"/>
    </row>
    <row r="30" spans="1:15" s="16" customFormat="1" ht="28.8" customHeight="1">
      <c r="A30" s="6" t="s">
        <v>4</v>
      </c>
      <c r="B30" s="12" t="str">
        <f>""</f>
        <v/>
      </c>
      <c r="C30" s="12" t="str">
        <f>"Итого по кандидату"</f>
        <v>Итого по кандидату</v>
      </c>
      <c r="D30" s="13">
        <v>0</v>
      </c>
      <c r="E30" s="13">
        <v>0</v>
      </c>
      <c r="F30" s="12" t="str">
        <f>""</f>
        <v/>
      </c>
      <c r="G30" s="13">
        <v>0</v>
      </c>
      <c r="H30" s="14"/>
      <c r="I30" s="13">
        <v>0</v>
      </c>
      <c r="J30" s="15"/>
      <c r="K30" s="13">
        <v>0</v>
      </c>
      <c r="L30" s="12" t="str">
        <f>""</f>
        <v/>
      </c>
      <c r="M30" s="13">
        <v>0</v>
      </c>
      <c r="N30" s="12" t="str">
        <f>""</f>
        <v/>
      </c>
      <c r="O30" s="5"/>
    </row>
    <row r="31" spans="1:15" s="16" customFormat="1" ht="57.6" customHeight="1">
      <c r="A31" s="6" t="s">
        <v>4</v>
      </c>
      <c r="B31" s="12" t="str">
        <f>""</f>
        <v/>
      </c>
      <c r="C31" s="12" t="str">
        <f>"Избирательный округ (Пятый), всего"</f>
        <v>Избирательный округ (Пятый), всего</v>
      </c>
      <c r="D31" s="13">
        <v>0</v>
      </c>
      <c r="E31" s="13">
        <v>0</v>
      </c>
      <c r="F31" s="12" t="str">
        <f>""</f>
        <v/>
      </c>
      <c r="G31" s="13">
        <v>0</v>
      </c>
      <c r="H31" s="14"/>
      <c r="I31" s="13">
        <v>0</v>
      </c>
      <c r="J31" s="15"/>
      <c r="K31" s="13">
        <v>0</v>
      </c>
      <c r="L31" s="12" t="str">
        <f>""</f>
        <v/>
      </c>
      <c r="M31" s="13">
        <v>0</v>
      </c>
      <c r="N31" s="12" t="str">
        <f>""</f>
        <v/>
      </c>
      <c r="O31" s="5"/>
    </row>
    <row r="32" spans="1:15" s="16" customFormat="1" ht="28.8" customHeight="1">
      <c r="A32" s="6" t="s">
        <v>4</v>
      </c>
      <c r="B32" s="12" t="str">
        <f>""</f>
        <v/>
      </c>
      <c r="C32" s="12" t="str">
        <f>"Кандидаты, всего"</f>
        <v>Кандидаты, всего</v>
      </c>
      <c r="D32" s="13">
        <v>0</v>
      </c>
      <c r="E32" s="13">
        <v>0</v>
      </c>
      <c r="F32" s="12" t="str">
        <f>""</f>
        <v/>
      </c>
      <c r="G32" s="13">
        <v>0</v>
      </c>
      <c r="H32" s="14"/>
      <c r="I32" s="13">
        <v>0</v>
      </c>
      <c r="J32" s="15"/>
      <c r="K32" s="13">
        <v>0</v>
      </c>
      <c r="L32" s="12" t="str">
        <f>""</f>
        <v/>
      </c>
      <c r="M32" s="13">
        <v>0</v>
      </c>
      <c r="N32" s="12" t="str">
        <f>""</f>
        <v/>
      </c>
      <c r="O32" s="5"/>
    </row>
    <row r="33" spans="1:15" s="16" customFormat="1" ht="28.8" customHeight="1">
      <c r="A33" s="19" t="s">
        <v>16</v>
      </c>
      <c r="B33" s="8" t="s">
        <v>42</v>
      </c>
      <c r="C33" s="18" t="s">
        <v>24</v>
      </c>
      <c r="D33" s="9">
        <v>0</v>
      </c>
      <c r="E33" s="9"/>
      <c r="F33" s="8" t="str">
        <f>""</f>
        <v/>
      </c>
      <c r="G33" s="9"/>
      <c r="H33" s="10"/>
      <c r="I33" s="9">
        <v>0</v>
      </c>
      <c r="J33" s="11"/>
      <c r="K33" s="9"/>
      <c r="L33" s="8" t="str">
        <f>""</f>
        <v/>
      </c>
      <c r="M33" s="9"/>
      <c r="N33" s="8" t="str">
        <f>""</f>
        <v/>
      </c>
      <c r="O33" s="5"/>
    </row>
    <row r="34" spans="1:15" s="16" customFormat="1" ht="43.2" customHeight="1">
      <c r="A34" s="19" t="s">
        <v>41</v>
      </c>
      <c r="B34" s="18" t="s">
        <v>43</v>
      </c>
      <c r="C34" s="18" t="s">
        <v>25</v>
      </c>
      <c r="D34" s="9">
        <v>0</v>
      </c>
      <c r="E34" s="9"/>
      <c r="F34" s="8" t="str">
        <f>""</f>
        <v/>
      </c>
      <c r="G34" s="9"/>
      <c r="H34" s="10"/>
      <c r="I34" s="9">
        <v>0</v>
      </c>
      <c r="J34" s="11"/>
      <c r="K34" s="9"/>
      <c r="L34" s="8" t="str">
        <f>""</f>
        <v/>
      </c>
      <c r="M34" s="9"/>
      <c r="N34" s="8" t="str">
        <f>""</f>
        <v/>
      </c>
      <c r="O34" s="5"/>
    </row>
    <row r="35" spans="1:15" s="16" customFormat="1" ht="28.8" customHeight="1">
      <c r="A35" s="6" t="s">
        <v>4</v>
      </c>
      <c r="B35" s="12" t="str">
        <f>""</f>
        <v/>
      </c>
      <c r="C35" s="12" t="str">
        <f>"Итого по кандидату"</f>
        <v>Итого по кандидату</v>
      </c>
      <c r="D35" s="13">
        <v>0</v>
      </c>
      <c r="E35" s="13">
        <v>0</v>
      </c>
      <c r="F35" s="12" t="str">
        <f>""</f>
        <v/>
      </c>
      <c r="G35" s="13">
        <v>0</v>
      </c>
      <c r="H35" s="14"/>
      <c r="I35" s="13">
        <v>0</v>
      </c>
      <c r="J35" s="15"/>
      <c r="K35" s="13">
        <v>0</v>
      </c>
      <c r="L35" s="12" t="str">
        <f>""</f>
        <v/>
      </c>
      <c r="M35" s="13">
        <v>0</v>
      </c>
      <c r="N35" s="12" t="str">
        <f>""</f>
        <v/>
      </c>
      <c r="O35" s="5"/>
    </row>
    <row r="36" spans="1:15" s="16" customFormat="1" ht="57.6" customHeight="1">
      <c r="A36" s="6" t="s">
        <v>4</v>
      </c>
      <c r="B36" s="12" t="str">
        <f>""</f>
        <v/>
      </c>
      <c r="C36" s="12" t="str">
        <f>"Избирательный округ ('Шестой), всего"</f>
        <v>Избирательный округ ('Шестой), всего</v>
      </c>
      <c r="D36" s="13">
        <v>0</v>
      </c>
      <c r="E36" s="13">
        <v>0</v>
      </c>
      <c r="F36" s="12" t="str">
        <f>""</f>
        <v/>
      </c>
      <c r="G36" s="13">
        <v>0</v>
      </c>
      <c r="H36" s="14"/>
      <c r="I36" s="13">
        <v>0</v>
      </c>
      <c r="J36" s="15"/>
      <c r="K36" s="13">
        <v>0</v>
      </c>
      <c r="L36" s="12" t="str">
        <f>""</f>
        <v/>
      </c>
      <c r="M36" s="13">
        <v>0</v>
      </c>
      <c r="N36" s="12" t="str">
        <f>""</f>
        <v/>
      </c>
      <c r="O36" s="5"/>
    </row>
    <row r="37" spans="1:15" s="16" customFormat="1" ht="28.8" customHeight="1">
      <c r="A37" s="6" t="s">
        <v>4</v>
      </c>
      <c r="B37" s="12" t="str">
        <f>""</f>
        <v/>
      </c>
      <c r="C37" s="12" t="str">
        <f>"Кандидаты, всего"</f>
        <v>Кандидаты, всего</v>
      </c>
      <c r="D37" s="13">
        <v>0</v>
      </c>
      <c r="E37" s="13">
        <v>0</v>
      </c>
      <c r="F37" s="12" t="str">
        <f>""</f>
        <v/>
      </c>
      <c r="G37" s="13">
        <v>0</v>
      </c>
      <c r="H37" s="14"/>
      <c r="I37" s="13">
        <v>0</v>
      </c>
      <c r="J37" s="15"/>
      <c r="K37" s="13">
        <v>0</v>
      </c>
      <c r="L37" s="12" t="str">
        <f>""</f>
        <v/>
      </c>
      <c r="M37" s="13">
        <v>0</v>
      </c>
      <c r="N37" s="12" t="str">
        <f>""</f>
        <v/>
      </c>
      <c r="O37" s="5"/>
    </row>
    <row r="38" spans="1:15" s="20" customFormat="1" ht="43.2" customHeight="1">
      <c r="A38" s="19" t="s">
        <v>44</v>
      </c>
      <c r="B38" s="18" t="s">
        <v>6</v>
      </c>
      <c r="C38" s="18" t="s">
        <v>26</v>
      </c>
      <c r="D38" s="9">
        <v>0</v>
      </c>
      <c r="E38" s="9"/>
      <c r="F38" s="8" t="str">
        <f>""</f>
        <v/>
      </c>
      <c r="G38" s="9"/>
      <c r="H38" s="10"/>
      <c r="I38" s="9">
        <v>0</v>
      </c>
      <c r="J38" s="11"/>
      <c r="K38" s="9"/>
      <c r="L38" s="8" t="str">
        <f>""</f>
        <v/>
      </c>
      <c r="M38" s="9"/>
      <c r="N38" s="8" t="str">
        <f>""</f>
        <v/>
      </c>
      <c r="O38" s="5"/>
    </row>
    <row r="39" spans="1:15" s="16" customFormat="1" ht="43.2" customHeight="1">
      <c r="A39" s="19" t="s">
        <v>45</v>
      </c>
      <c r="B39" s="18" t="s">
        <v>6</v>
      </c>
      <c r="C39" s="18" t="s">
        <v>27</v>
      </c>
      <c r="D39" s="9">
        <v>0</v>
      </c>
      <c r="E39" s="9"/>
      <c r="F39" s="8" t="str">
        <f>""</f>
        <v/>
      </c>
      <c r="G39" s="9"/>
      <c r="H39" s="10"/>
      <c r="I39" s="9">
        <v>0</v>
      </c>
      <c r="J39" s="11"/>
      <c r="K39" s="9"/>
      <c r="L39" s="8" t="str">
        <f>""</f>
        <v/>
      </c>
      <c r="M39" s="9"/>
      <c r="N39" s="8" t="str">
        <f>""</f>
        <v/>
      </c>
      <c r="O39" s="5"/>
    </row>
    <row r="40" spans="1:15" s="16" customFormat="1" ht="28.8" customHeight="1">
      <c r="A40" s="6" t="s">
        <v>4</v>
      </c>
      <c r="B40" s="12" t="str">
        <f>""</f>
        <v/>
      </c>
      <c r="C40" s="12" t="str">
        <f>"Итого по кандидату"</f>
        <v>Итого по кандидату</v>
      </c>
      <c r="D40" s="13">
        <v>0</v>
      </c>
      <c r="E40" s="13">
        <v>0</v>
      </c>
      <c r="F40" s="12" t="str">
        <f>""</f>
        <v/>
      </c>
      <c r="G40" s="13">
        <v>0</v>
      </c>
      <c r="H40" s="14"/>
      <c r="I40" s="13">
        <v>0</v>
      </c>
      <c r="J40" s="15"/>
      <c r="K40" s="13">
        <v>0</v>
      </c>
      <c r="L40" s="12" t="str">
        <f>""</f>
        <v/>
      </c>
      <c r="M40" s="13">
        <v>0</v>
      </c>
      <c r="N40" s="12" t="str">
        <f>""</f>
        <v/>
      </c>
      <c r="O40" s="5"/>
    </row>
    <row r="41" spans="1:15" s="16" customFormat="1" ht="57.6" customHeight="1">
      <c r="A41" s="6" t="s">
        <v>4</v>
      </c>
      <c r="B41" s="12" t="str">
        <f>""</f>
        <v/>
      </c>
      <c r="C41" s="12" t="str">
        <f>"Избирательный округ ('Седьмой), всего"</f>
        <v>Избирательный округ ('Седьмой), всего</v>
      </c>
      <c r="D41" s="13">
        <v>0</v>
      </c>
      <c r="E41" s="13">
        <v>0</v>
      </c>
      <c r="F41" s="12" t="str">
        <f>""</f>
        <v/>
      </c>
      <c r="G41" s="13">
        <v>0</v>
      </c>
      <c r="H41" s="14"/>
      <c r="I41" s="13">
        <v>0</v>
      </c>
      <c r="J41" s="15"/>
      <c r="K41" s="13">
        <v>0</v>
      </c>
      <c r="L41" s="12" t="str">
        <f>""</f>
        <v/>
      </c>
      <c r="M41" s="13">
        <v>0</v>
      </c>
      <c r="N41" s="12" t="str">
        <f>""</f>
        <v/>
      </c>
      <c r="O41" s="5"/>
    </row>
    <row r="42" spans="1:15" s="16" customFormat="1" ht="28.8" customHeight="1">
      <c r="A42" s="6" t="s">
        <v>4</v>
      </c>
      <c r="B42" s="12" t="str">
        <f>""</f>
        <v/>
      </c>
      <c r="C42" s="12" t="str">
        <f>"Кандидаты, всего"</f>
        <v>Кандидаты, всего</v>
      </c>
      <c r="D42" s="13">
        <v>0</v>
      </c>
      <c r="E42" s="13">
        <v>0</v>
      </c>
      <c r="F42" s="12" t="str">
        <f>""</f>
        <v/>
      </c>
      <c r="G42" s="13">
        <v>0</v>
      </c>
      <c r="H42" s="14"/>
      <c r="I42" s="13">
        <v>0</v>
      </c>
      <c r="J42" s="15"/>
      <c r="K42" s="13">
        <v>0</v>
      </c>
      <c r="L42" s="12" t="str">
        <f>""</f>
        <v/>
      </c>
      <c r="M42" s="13">
        <v>0</v>
      </c>
      <c r="N42" s="12" t="str">
        <f>""</f>
        <v/>
      </c>
      <c r="O42" s="5"/>
    </row>
    <row r="43" spans="1:15" s="16" customFormat="1" ht="43.2" customHeight="1">
      <c r="A43" s="19" t="s">
        <v>47</v>
      </c>
      <c r="B43" s="8" t="s">
        <v>46</v>
      </c>
      <c r="C43" s="18" t="s">
        <v>28</v>
      </c>
      <c r="D43" s="9">
        <v>0</v>
      </c>
      <c r="E43" s="9"/>
      <c r="F43" s="8" t="str">
        <f>""</f>
        <v/>
      </c>
      <c r="G43" s="9"/>
      <c r="H43" s="10"/>
      <c r="I43" s="9">
        <v>0</v>
      </c>
      <c r="J43" s="11"/>
      <c r="K43" s="9"/>
      <c r="L43" s="8" t="str">
        <f>""</f>
        <v/>
      </c>
      <c r="M43" s="9"/>
      <c r="N43" s="8" t="str">
        <f>""</f>
        <v/>
      </c>
      <c r="O43" s="5"/>
    </row>
    <row r="44" spans="1:15" s="20" customFormat="1" ht="43.2" customHeight="1">
      <c r="A44" s="19" t="s">
        <v>48</v>
      </c>
      <c r="B44" s="8" t="s">
        <v>46</v>
      </c>
      <c r="C44" s="18" t="s">
        <v>29</v>
      </c>
      <c r="D44" s="9">
        <v>0</v>
      </c>
      <c r="E44" s="9"/>
      <c r="F44" s="8" t="str">
        <f>""</f>
        <v/>
      </c>
      <c r="G44" s="9"/>
      <c r="H44" s="10"/>
      <c r="I44" s="9">
        <v>0</v>
      </c>
      <c r="J44" s="11"/>
      <c r="K44" s="9"/>
      <c r="L44" s="8" t="str">
        <f>""</f>
        <v/>
      </c>
      <c r="M44" s="9"/>
      <c r="N44" s="8" t="str">
        <f>""</f>
        <v/>
      </c>
      <c r="O44" s="5"/>
    </row>
    <row r="45" spans="1:15" s="16" customFormat="1" ht="28.8" customHeight="1">
      <c r="A45" s="6" t="s">
        <v>4</v>
      </c>
      <c r="B45" s="12" t="str">
        <f>""</f>
        <v/>
      </c>
      <c r="C45" s="12" t="str">
        <f>"Итого по кандидату"</f>
        <v>Итого по кандидату</v>
      </c>
      <c r="D45" s="13">
        <v>0</v>
      </c>
      <c r="E45" s="13">
        <v>0</v>
      </c>
      <c r="F45" s="12" t="str">
        <f>""</f>
        <v/>
      </c>
      <c r="G45" s="13">
        <v>0</v>
      </c>
      <c r="H45" s="14"/>
      <c r="I45" s="13">
        <v>0</v>
      </c>
      <c r="J45" s="15"/>
      <c r="K45" s="13">
        <v>0</v>
      </c>
      <c r="L45" s="12" t="str">
        <f>""</f>
        <v/>
      </c>
      <c r="M45" s="13">
        <v>0</v>
      </c>
      <c r="N45" s="12" t="str">
        <f>""</f>
        <v/>
      </c>
      <c r="O45" s="5"/>
    </row>
    <row r="46" spans="1:15" s="16" customFormat="1" ht="57.6" customHeight="1">
      <c r="A46" s="6" t="s">
        <v>4</v>
      </c>
      <c r="B46" s="12" t="str">
        <f>""</f>
        <v/>
      </c>
      <c r="C46" s="12" t="str">
        <f>"Избирательный округ (Восемнадцатый), всего"</f>
        <v>Избирательный округ (Восемнадцатый), всего</v>
      </c>
      <c r="D46" s="13">
        <v>0</v>
      </c>
      <c r="E46" s="13">
        <v>0</v>
      </c>
      <c r="F46" s="12" t="str">
        <f>""</f>
        <v/>
      </c>
      <c r="G46" s="13">
        <v>0</v>
      </c>
      <c r="H46" s="14"/>
      <c r="I46" s="13">
        <v>0</v>
      </c>
      <c r="J46" s="15"/>
      <c r="K46" s="13">
        <v>0</v>
      </c>
      <c r="L46" s="12" t="str">
        <f>""</f>
        <v/>
      </c>
      <c r="M46" s="13">
        <v>0</v>
      </c>
      <c r="N46" s="12" t="str">
        <f>""</f>
        <v/>
      </c>
      <c r="O46" s="5"/>
    </row>
    <row r="47" spans="1:15" s="16" customFormat="1" ht="28.8" customHeight="1">
      <c r="A47" s="6" t="s">
        <v>4</v>
      </c>
      <c r="B47" s="12" t="str">
        <f>""</f>
        <v/>
      </c>
      <c r="C47" s="12" t="str">
        <f>"Кандидаты, всего"</f>
        <v>Кандидаты, всего</v>
      </c>
      <c r="D47" s="13">
        <v>0</v>
      </c>
      <c r="E47" s="13">
        <v>0</v>
      </c>
      <c r="F47" s="12" t="str">
        <f>""</f>
        <v/>
      </c>
      <c r="G47" s="13">
        <v>0</v>
      </c>
      <c r="H47" s="14"/>
      <c r="I47" s="13">
        <v>0</v>
      </c>
      <c r="J47" s="15"/>
      <c r="K47" s="13">
        <v>0</v>
      </c>
      <c r="L47" s="12" t="str">
        <f>""</f>
        <v/>
      </c>
      <c r="M47" s="13">
        <v>0</v>
      </c>
      <c r="N47" s="12" t="str">
        <f>""</f>
        <v/>
      </c>
      <c r="O47" s="5"/>
    </row>
    <row r="48" spans="1:15" ht="39.6">
      <c r="A48" s="19" t="s">
        <v>49</v>
      </c>
      <c r="B48" s="8" t="s">
        <v>14</v>
      </c>
      <c r="C48" s="18" t="s">
        <v>30</v>
      </c>
      <c r="D48" s="9">
        <v>0</v>
      </c>
      <c r="E48" s="9"/>
      <c r="F48" s="8" t="str">
        <f>""</f>
        <v/>
      </c>
      <c r="G48" s="9"/>
      <c r="H48" s="10"/>
      <c r="I48" s="9">
        <v>0</v>
      </c>
      <c r="J48" s="11"/>
      <c r="K48" s="9"/>
      <c r="L48" s="8" t="str">
        <f>""</f>
        <v/>
      </c>
      <c r="M48" s="9"/>
      <c r="N48" s="8" t="str">
        <f>""</f>
        <v/>
      </c>
    </row>
    <row r="49" spans="1:14" s="20" customFormat="1" ht="39.6">
      <c r="A49" s="19" t="s">
        <v>50</v>
      </c>
      <c r="B49" s="8" t="s">
        <v>14</v>
      </c>
      <c r="C49" s="18" t="s">
        <v>31</v>
      </c>
      <c r="D49" s="9">
        <v>0</v>
      </c>
      <c r="E49" s="9"/>
      <c r="F49" s="8" t="str">
        <f>""</f>
        <v/>
      </c>
      <c r="G49" s="9"/>
      <c r="H49" s="10"/>
      <c r="I49" s="9">
        <v>0</v>
      </c>
      <c r="J49" s="11"/>
      <c r="K49" s="9"/>
      <c r="L49" s="8" t="str">
        <f>""</f>
        <v/>
      </c>
      <c r="M49" s="9"/>
      <c r="N49" s="8" t="str">
        <f>""</f>
        <v/>
      </c>
    </row>
    <row r="50" spans="1:14" ht="26.4">
      <c r="A50" s="6" t="s">
        <v>4</v>
      </c>
      <c r="B50" s="12" t="str">
        <f>""</f>
        <v/>
      </c>
      <c r="C50" s="12" t="str">
        <f>"Итого по кандидату"</f>
        <v>Итого по кандидату</v>
      </c>
      <c r="D50" s="13">
        <v>0</v>
      </c>
      <c r="E50" s="13">
        <v>0</v>
      </c>
      <c r="F50" s="12" t="str">
        <f>""</f>
        <v/>
      </c>
      <c r="G50" s="13">
        <v>0</v>
      </c>
      <c r="H50" s="14"/>
      <c r="I50" s="13">
        <v>0</v>
      </c>
      <c r="J50" s="15"/>
      <c r="K50" s="13">
        <v>0</v>
      </c>
      <c r="L50" s="12" t="str">
        <f>""</f>
        <v/>
      </c>
      <c r="M50" s="13">
        <v>0</v>
      </c>
      <c r="N50" s="12" t="str">
        <f>""</f>
        <v/>
      </c>
    </row>
    <row r="51" spans="1:14" ht="52.8">
      <c r="A51" s="6" t="s">
        <v>4</v>
      </c>
      <c r="B51" s="12" t="str">
        <f>""</f>
        <v/>
      </c>
      <c r="C51" s="12" t="str">
        <f>"Избирательный округ (Девятый), всего"</f>
        <v>Избирательный округ (Девятый), всего</v>
      </c>
      <c r="D51" s="13">
        <v>0</v>
      </c>
      <c r="E51" s="13">
        <v>0</v>
      </c>
      <c r="F51" s="12" t="str">
        <f>""</f>
        <v/>
      </c>
      <c r="G51" s="13">
        <v>0</v>
      </c>
      <c r="H51" s="14"/>
      <c r="I51" s="13">
        <v>0</v>
      </c>
      <c r="J51" s="15"/>
      <c r="K51" s="13">
        <v>0</v>
      </c>
      <c r="L51" s="12" t="str">
        <f>""</f>
        <v/>
      </c>
      <c r="M51" s="13">
        <v>0</v>
      </c>
      <c r="N51" s="12" t="str">
        <f>""</f>
        <v/>
      </c>
    </row>
    <row r="52" spans="1:14" ht="26.4">
      <c r="A52" s="6" t="s">
        <v>4</v>
      </c>
      <c r="B52" s="12" t="str">
        <f>""</f>
        <v/>
      </c>
      <c r="C52" s="12" t="str">
        <f>"Кандидаты, всего"</f>
        <v>Кандидаты, всего</v>
      </c>
      <c r="D52" s="13">
        <v>0</v>
      </c>
      <c r="E52" s="13">
        <v>0</v>
      </c>
      <c r="F52" s="12" t="str">
        <f>""</f>
        <v/>
      </c>
      <c r="G52" s="13">
        <v>0</v>
      </c>
      <c r="H52" s="14"/>
      <c r="I52" s="13">
        <v>0</v>
      </c>
      <c r="J52" s="15"/>
      <c r="K52" s="13">
        <v>0</v>
      </c>
      <c r="L52" s="12" t="str">
        <f>""</f>
        <v/>
      </c>
      <c r="M52" s="13">
        <v>0</v>
      </c>
      <c r="N52" s="12" t="str">
        <f>""</f>
        <v/>
      </c>
    </row>
    <row r="53" spans="1:14" ht="26.4">
      <c r="A53" s="19" t="s">
        <v>51</v>
      </c>
      <c r="B53" s="8" t="s">
        <v>7</v>
      </c>
      <c r="C53" s="18" t="s">
        <v>32</v>
      </c>
      <c r="D53" s="9">
        <v>0</v>
      </c>
      <c r="E53" s="9"/>
      <c r="F53" s="8" t="str">
        <f>""</f>
        <v/>
      </c>
      <c r="G53" s="9"/>
      <c r="H53" s="10"/>
      <c r="I53" s="9">
        <v>0</v>
      </c>
      <c r="J53" s="11"/>
      <c r="K53" s="9"/>
      <c r="L53" s="8" t="str">
        <f>""</f>
        <v/>
      </c>
      <c r="M53" s="9"/>
      <c r="N53" s="8" t="str">
        <f>""</f>
        <v/>
      </c>
    </row>
    <row r="54" spans="1:14" s="20" customFormat="1" ht="39.6">
      <c r="A54" s="19" t="s">
        <v>52</v>
      </c>
      <c r="B54" s="8" t="s">
        <v>7</v>
      </c>
      <c r="C54" s="18" t="s">
        <v>33</v>
      </c>
      <c r="D54" s="9">
        <v>0</v>
      </c>
      <c r="E54" s="9"/>
      <c r="F54" s="8" t="str">
        <f>""</f>
        <v/>
      </c>
      <c r="G54" s="9"/>
      <c r="H54" s="10"/>
      <c r="I54" s="9">
        <v>0</v>
      </c>
      <c r="J54" s="11"/>
      <c r="K54" s="9"/>
      <c r="L54" s="8" t="str">
        <f>""</f>
        <v/>
      </c>
      <c r="M54" s="9"/>
      <c r="N54" s="8" t="str">
        <f>""</f>
        <v/>
      </c>
    </row>
    <row r="55" spans="1:14" ht="26.4">
      <c r="A55" s="6" t="s">
        <v>4</v>
      </c>
      <c r="B55" s="12" t="str">
        <f>""</f>
        <v/>
      </c>
      <c r="C55" s="12" t="str">
        <f>"Итого по кандидату"</f>
        <v>Итого по кандидату</v>
      </c>
      <c r="D55" s="13">
        <v>0</v>
      </c>
      <c r="E55" s="13">
        <v>0</v>
      </c>
      <c r="F55" s="12" t="str">
        <f>""</f>
        <v/>
      </c>
      <c r="G55" s="13">
        <v>0</v>
      </c>
      <c r="H55" s="14"/>
      <c r="I55" s="13">
        <v>0</v>
      </c>
      <c r="J55" s="15"/>
      <c r="K55" s="13">
        <v>0</v>
      </c>
      <c r="L55" s="12" t="str">
        <f>""</f>
        <v/>
      </c>
      <c r="M55" s="13">
        <v>0</v>
      </c>
      <c r="N55" s="12" t="str">
        <f>""</f>
        <v/>
      </c>
    </row>
    <row r="56" spans="1:14" ht="52.8">
      <c r="A56" s="6" t="s">
        <v>4</v>
      </c>
      <c r="B56" s="12" t="str">
        <f>""</f>
        <v/>
      </c>
      <c r="C56" s="12" t="str">
        <f>"Избирательный округ (Десятый), всего"</f>
        <v>Избирательный округ (Десятый), всего</v>
      </c>
      <c r="D56" s="13">
        <v>0</v>
      </c>
      <c r="E56" s="13">
        <v>0</v>
      </c>
      <c r="F56" s="12" t="str">
        <f>""</f>
        <v/>
      </c>
      <c r="G56" s="13">
        <v>0</v>
      </c>
      <c r="H56" s="14"/>
      <c r="I56" s="13">
        <v>0</v>
      </c>
      <c r="J56" s="15"/>
      <c r="K56" s="13">
        <v>0</v>
      </c>
      <c r="L56" s="12" t="str">
        <f>""</f>
        <v/>
      </c>
      <c r="M56" s="13">
        <v>0</v>
      </c>
      <c r="N56" s="12" t="str">
        <f>""</f>
        <v/>
      </c>
    </row>
    <row r="57" spans="1:14" ht="26.4">
      <c r="A57" s="6" t="s">
        <v>4</v>
      </c>
      <c r="B57" s="12" t="str">
        <f>""</f>
        <v/>
      </c>
      <c r="C57" s="12" t="str">
        <f>"Кандидаты, всего"</f>
        <v>Кандидаты, всего</v>
      </c>
      <c r="D57" s="13">
        <v>0</v>
      </c>
      <c r="E57" s="13">
        <v>0</v>
      </c>
      <c r="F57" s="12" t="str">
        <f>""</f>
        <v/>
      </c>
      <c r="G57" s="13">
        <v>0</v>
      </c>
      <c r="H57" s="14"/>
      <c r="I57" s="13">
        <v>0</v>
      </c>
      <c r="J57" s="15"/>
      <c r="K57" s="13">
        <v>0</v>
      </c>
      <c r="L57" s="12" t="str">
        <f>""</f>
        <v/>
      </c>
      <c r="M57" s="13">
        <v>0</v>
      </c>
      <c r="N57" s="12" t="str">
        <f>""</f>
        <v/>
      </c>
    </row>
    <row r="58" spans="1:14" ht="39.6">
      <c r="A58" s="19" t="s">
        <v>53</v>
      </c>
      <c r="B58" s="8" t="s">
        <v>15</v>
      </c>
      <c r="C58" s="18" t="s">
        <v>34</v>
      </c>
      <c r="D58" s="9">
        <v>0</v>
      </c>
      <c r="E58" s="9"/>
      <c r="F58" s="8" t="str">
        <f>""</f>
        <v/>
      </c>
      <c r="G58" s="9"/>
      <c r="H58" s="10"/>
      <c r="I58" s="9">
        <v>0</v>
      </c>
      <c r="J58" s="11"/>
      <c r="K58" s="9"/>
      <c r="L58" s="8" t="str">
        <f>""</f>
        <v/>
      </c>
      <c r="M58" s="9"/>
      <c r="N58" s="8" t="str">
        <f>""</f>
        <v/>
      </c>
    </row>
    <row r="59" spans="1:14" ht="26.4">
      <c r="A59" s="6" t="s">
        <v>4</v>
      </c>
      <c r="B59" s="12" t="str">
        <f>""</f>
        <v/>
      </c>
      <c r="C59" s="12" t="str">
        <f>"Итого по кандидату"</f>
        <v>Итого по кандидату</v>
      </c>
      <c r="D59" s="13">
        <v>0</v>
      </c>
      <c r="E59" s="13">
        <v>0</v>
      </c>
      <c r="F59" s="12" t="str">
        <f>""</f>
        <v/>
      </c>
      <c r="G59" s="13">
        <v>0</v>
      </c>
      <c r="H59" s="14"/>
      <c r="I59" s="13">
        <v>0</v>
      </c>
      <c r="J59" s="15"/>
      <c r="K59" s="13">
        <v>0</v>
      </c>
      <c r="L59" s="12" t="str">
        <f>""</f>
        <v/>
      </c>
      <c r="M59" s="13">
        <v>0</v>
      </c>
      <c r="N59" s="12" t="str">
        <f>""</f>
        <v/>
      </c>
    </row>
    <row r="60" spans="1:14" ht="52.8">
      <c r="A60" s="6" t="s">
        <v>4</v>
      </c>
      <c r="B60" s="12" t="str">
        <f>""</f>
        <v/>
      </c>
      <c r="C60" s="12" t="str">
        <f>"Избирательный округ (Одиннадцатый), всего"</f>
        <v>Избирательный округ (Одиннадцатый), всего</v>
      </c>
      <c r="D60" s="13">
        <v>0</v>
      </c>
      <c r="E60" s="13">
        <v>0</v>
      </c>
      <c r="F60" s="12" t="str">
        <f>""</f>
        <v/>
      </c>
      <c r="G60" s="13">
        <v>0</v>
      </c>
      <c r="H60" s="14"/>
      <c r="I60" s="13">
        <v>0</v>
      </c>
      <c r="J60" s="15"/>
      <c r="K60" s="13">
        <v>0</v>
      </c>
      <c r="L60" s="12" t="str">
        <f>""</f>
        <v/>
      </c>
      <c r="M60" s="13">
        <v>0</v>
      </c>
      <c r="N60" s="12" t="str">
        <f>""</f>
        <v/>
      </c>
    </row>
    <row r="61" spans="1:14" ht="26.4">
      <c r="A61" s="6" t="s">
        <v>4</v>
      </c>
      <c r="B61" s="12" t="str">
        <f>""</f>
        <v/>
      </c>
      <c r="C61" s="12" t="str">
        <f>"Кандидаты, всего"</f>
        <v>Кандидаты, всего</v>
      </c>
      <c r="D61" s="13">
        <v>0</v>
      </c>
      <c r="E61" s="13">
        <v>0</v>
      </c>
      <c r="F61" s="12" t="str">
        <f>""</f>
        <v/>
      </c>
      <c r="G61" s="13">
        <v>0</v>
      </c>
      <c r="H61" s="14"/>
      <c r="I61" s="13">
        <v>0</v>
      </c>
      <c r="J61" s="15"/>
      <c r="K61" s="13">
        <v>0</v>
      </c>
      <c r="L61" s="12" t="str">
        <f>""</f>
        <v/>
      </c>
      <c r="M61" s="13">
        <v>0</v>
      </c>
      <c r="N61" s="12" t="str">
        <f>""</f>
        <v/>
      </c>
    </row>
    <row r="62" spans="1:14" ht="39.6">
      <c r="A62" s="19" t="s">
        <v>54</v>
      </c>
      <c r="B62" s="8" t="s">
        <v>55</v>
      </c>
      <c r="C62" s="18" t="s">
        <v>35</v>
      </c>
      <c r="D62" s="9">
        <v>0</v>
      </c>
      <c r="E62" s="9"/>
      <c r="F62" s="8" t="str">
        <f>""</f>
        <v/>
      </c>
      <c r="G62" s="9"/>
      <c r="H62" s="10"/>
      <c r="I62" s="9">
        <v>0</v>
      </c>
      <c r="J62" s="11"/>
      <c r="K62" s="9"/>
      <c r="L62" s="8" t="str">
        <f>""</f>
        <v/>
      </c>
      <c r="M62" s="9"/>
      <c r="N62" s="8" t="str">
        <f>""</f>
        <v/>
      </c>
    </row>
    <row r="63" spans="1:14" ht="26.4">
      <c r="A63" s="6" t="s">
        <v>4</v>
      </c>
      <c r="B63" s="12" t="str">
        <f>""</f>
        <v/>
      </c>
      <c r="C63" s="12" t="str">
        <f>"Итого по кандидату"</f>
        <v>Итого по кандидату</v>
      </c>
      <c r="D63" s="13">
        <v>0</v>
      </c>
      <c r="E63" s="13">
        <v>0</v>
      </c>
      <c r="F63" s="12" t="str">
        <f>""</f>
        <v/>
      </c>
      <c r="G63" s="13">
        <v>0</v>
      </c>
      <c r="H63" s="14"/>
      <c r="I63" s="13">
        <v>0</v>
      </c>
      <c r="J63" s="15"/>
      <c r="K63" s="13">
        <v>0</v>
      </c>
      <c r="L63" s="12" t="str">
        <f>""</f>
        <v/>
      </c>
      <c r="M63" s="13">
        <v>0</v>
      </c>
      <c r="N63" s="12" t="str">
        <f>""</f>
        <v/>
      </c>
    </row>
    <row r="64" spans="1:14" ht="52.8">
      <c r="A64" s="6" t="s">
        <v>4</v>
      </c>
      <c r="B64" s="12" t="str">
        <f>""</f>
        <v/>
      </c>
      <c r="C64" s="12" t="str">
        <f>"Избирательный округ (Восемнадцатый), всего"</f>
        <v>Избирательный округ (Восемнадцатый), всего</v>
      </c>
      <c r="D64" s="13">
        <v>0</v>
      </c>
      <c r="E64" s="13">
        <v>0</v>
      </c>
      <c r="F64" s="12" t="str">
        <f>""</f>
        <v/>
      </c>
      <c r="G64" s="13">
        <v>0</v>
      </c>
      <c r="H64" s="14"/>
      <c r="I64" s="13">
        <v>0</v>
      </c>
      <c r="J64" s="15"/>
      <c r="K64" s="13">
        <v>0</v>
      </c>
      <c r="L64" s="12" t="str">
        <f>""</f>
        <v/>
      </c>
      <c r="M64" s="13">
        <v>0</v>
      </c>
      <c r="N64" s="12" t="str">
        <f>""</f>
        <v/>
      </c>
    </row>
    <row r="65" spans="1:14" ht="26.4">
      <c r="A65" s="6" t="s">
        <v>4</v>
      </c>
      <c r="B65" s="12" t="str">
        <f>""</f>
        <v/>
      </c>
      <c r="C65" s="12" t="str">
        <f>"Кандидаты, всего"</f>
        <v>Кандидаты, всего</v>
      </c>
      <c r="D65" s="13">
        <v>0</v>
      </c>
      <c r="E65" s="13">
        <v>0</v>
      </c>
      <c r="F65" s="12" t="str">
        <f>""</f>
        <v/>
      </c>
      <c r="G65" s="13">
        <v>0</v>
      </c>
      <c r="H65" s="14"/>
      <c r="I65" s="13">
        <v>0</v>
      </c>
      <c r="J65" s="15"/>
      <c r="K65" s="13">
        <v>0</v>
      </c>
      <c r="L65" s="12" t="str">
        <f>""</f>
        <v/>
      </c>
      <c r="M65" s="13">
        <v>0</v>
      </c>
      <c r="N65" s="12" t="str">
        <f>""</f>
        <v/>
      </c>
    </row>
    <row r="66" spans="1:14">
      <c r="A66" s="6" t="s">
        <v>4</v>
      </c>
      <c r="B66" s="12" t="str">
        <f>""</f>
        <v/>
      </c>
      <c r="C66" s="12" t="str">
        <f>"Итого"</f>
        <v>Итого</v>
      </c>
      <c r="D66" s="13">
        <v>0</v>
      </c>
      <c r="E66" s="13">
        <v>0</v>
      </c>
      <c r="F66" s="12" t="str">
        <f>""</f>
        <v/>
      </c>
      <c r="G66" s="13">
        <v>0</v>
      </c>
      <c r="H66" s="14"/>
      <c r="I66" s="13">
        <v>0</v>
      </c>
      <c r="J66" s="15"/>
      <c r="K66" s="13">
        <v>0</v>
      </c>
      <c r="L66" s="12" t="str">
        <f>""</f>
        <v/>
      </c>
      <c r="M66" s="13">
        <v>0</v>
      </c>
      <c r="N66" s="12" t="str">
        <f>""</f>
        <v/>
      </c>
    </row>
  </sheetData>
  <mergeCells count="19">
    <mergeCell ref="J8:J9"/>
    <mergeCell ref="K8:K9"/>
    <mergeCell ref="L8:L9"/>
    <mergeCell ref="A2:N2"/>
    <mergeCell ref="A3:N3"/>
    <mergeCell ref="A6:A9"/>
    <mergeCell ref="B6:B9"/>
    <mergeCell ref="C6:C9"/>
    <mergeCell ref="D6:H6"/>
    <mergeCell ref="I6:L6"/>
    <mergeCell ref="M6:N6"/>
    <mergeCell ref="D7:D9"/>
    <mergeCell ref="E7:H7"/>
    <mergeCell ref="I7:I9"/>
    <mergeCell ref="J7:L7"/>
    <mergeCell ref="M7:M9"/>
    <mergeCell ref="N7:N9"/>
    <mergeCell ref="E8:F8"/>
    <mergeCell ref="G8:H8"/>
  </mergeCells>
  <pageMargins left="0.34722222222222221" right="0.1388888888888889" top="0.1388888888888889" bottom="0.1388888888888889" header="0.3" footer="0.3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Kfpp42</dc:creator>
  <cp:lastModifiedBy>Kfpp42</cp:lastModifiedBy>
  <cp:lastPrinted>2021-07-21T08:15:07Z</cp:lastPrinted>
  <dcterms:created xsi:type="dcterms:W3CDTF">2020-10-29T02:00:25Z</dcterms:created>
  <dcterms:modified xsi:type="dcterms:W3CDTF">2021-07-21T08:15:14Z</dcterms:modified>
</cp:coreProperties>
</file>