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26" i="1"/>
  <c r="L26"/>
  <c r="F26"/>
  <c r="C26"/>
  <c r="B26"/>
  <c r="N25"/>
  <c r="L25"/>
  <c r="F25"/>
  <c r="C25"/>
  <c r="B25"/>
  <c r="N24"/>
  <c r="L24"/>
  <c r="F24"/>
  <c r="C24"/>
  <c r="B24"/>
  <c r="N23"/>
  <c r="L23"/>
  <c r="F23"/>
  <c r="C23"/>
  <c r="B23"/>
  <c r="N22"/>
  <c r="L22"/>
  <c r="F22"/>
  <c r="C22"/>
  <c r="B22"/>
  <c r="N21"/>
  <c r="L21"/>
  <c r="F21"/>
  <c r="C21"/>
  <c r="B21"/>
  <c r="N20"/>
  <c r="L20"/>
  <c r="F20"/>
  <c r="C20"/>
  <c r="B20"/>
  <c r="N19"/>
  <c r="L19"/>
  <c r="F19"/>
  <c r="C19"/>
  <c r="B19"/>
  <c r="N18"/>
  <c r="L18"/>
  <c r="F18"/>
  <c r="C18"/>
  <c r="B18"/>
  <c r="N17"/>
  <c r="L17"/>
  <c r="F17"/>
  <c r="C17"/>
  <c r="B17"/>
  <c r="N16"/>
  <c r="L16"/>
  <c r="F16"/>
  <c r="C16"/>
  <c r="B16"/>
  <c r="N15"/>
  <c r="L15"/>
  <c r="F15"/>
  <c r="C15"/>
  <c r="B15"/>
  <c r="N14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<sst xmlns="http://schemas.openxmlformats.org/spreadsheetml/2006/main" count="32" uniqueCount="14">
  <si>
    <t>Отчет № 7. 11.09.2020 16:02:39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</si>
  <si>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</si>
  <si>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Дополнительные выборы депутата Законодательного Собрания Кемеровской области - Кузбасса созыва 2018-2023 гг. по Прокопьевскому одномандатному избирательному округу № 14</t>
  </si>
  <si>
    <t>В тыс. руб.</t>
  </si>
  <si>
    <t>1</t>
  </si>
  <si>
    <t>1.</t>
  </si>
  <si>
    <t/>
  </si>
  <si>
    <t>2.</t>
  </si>
  <si>
    <t>21.08.2020</t>
  </si>
  <si>
    <t>01.09.2020</t>
  </si>
  <si>
    <t>10.08.2020</t>
  </si>
  <si>
    <t>27.08.2020</t>
  </si>
  <si>
    <t>3.</t>
  </si>
  <si>
    <t>По состоянию на 11.09.2020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</si>
</sst>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7"/>
  <sheetViews>
    <sheetView tabSelected="1" workbookViewId="0">
      <selection activeCell="M7" sqref="M7:M9"/>
    </sheetView>
  </sheetViews>
  <sheetFormatPr defaultRowHeight="14.4"/>
  <cols>
    <col min="1" max="1" width="8" customWidth="1"/>
    <col min="2" max="2" width="13.6640625" customWidth="1"/>
    <col min="3" max="3" width="13.21875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14.4" customHeight="1">
      <c r="N1" s="1" t="s">
        <v>0</v>
      </c>
    </row>
    <row r="2" spans="1:15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>
      <c r="N4" s="5" t="s">
        <v>13</v>
      </c>
    </row>
    <row r="5" spans="1:15">
      <c r="N5" s="5" t="s">
        <v>3</v>
      </c>
    </row>
    <row r="6" spans="1:15" ht="24" customHeight="1">
      <c r="A6" s="6" t="str">
        <f t="shared" ref="A6:A9" si="0">"№
п/п"</f>
        <v>№
п/п</v>
      </c>
      <c r="B6" s="6" t="str">
        <f t="shared" ref="B6:B9" si="1">"Наименование территории"</f>
        <v>Наименование территории</v>
      </c>
      <c r="C6" s="6" t="str">
        <f t="shared" ref="C6:C9" si="2">"Фамилия, имя, отчество кандидата"</f>
        <v>Фамилия, имя, отчество кандидата</v>
      </c>
      <c r="D6" s="9" t="str">
        <f t="shared" ref="D6:H6" si="3">"Поступило средств"</f>
        <v>Поступило средств</v>
      </c>
      <c r="E6" s="10"/>
      <c r="F6" s="10"/>
      <c r="G6" s="10"/>
      <c r="H6" s="11"/>
      <c r="I6" s="9" t="str">
        <f t="shared" ref="I6:L6" si="4">"Израсходовано средств"</f>
        <v>Израсходовано средств</v>
      </c>
      <c r="J6" s="10"/>
      <c r="K6" s="10"/>
      <c r="L6" s="11"/>
      <c r="M6" s="9" t="str">
        <f t="shared" ref="M6:N6" si="5">"Возвращено средств"</f>
        <v>Возвращено средств</v>
      </c>
      <c r="N6" s="11"/>
    </row>
    <row r="7" spans="1:15" ht="52.95" customHeight="1">
      <c r="A7" s="7"/>
      <c r="B7" s="7"/>
      <c r="C7" s="7"/>
      <c r="D7" s="6" t="str">
        <f t="shared" ref="D7:D9" si="6">"всего"</f>
        <v>всего</v>
      </c>
      <c r="E7" s="9" t="str">
        <f t="shared" ref="E7:H7" si="7">"из них"</f>
        <v>из них</v>
      </c>
      <c r="F7" s="10"/>
      <c r="G7" s="10"/>
      <c r="H7" s="11"/>
      <c r="I7" s="6" t="str">
        <f t="shared" ref="I7:I9" si="8">"всего"</f>
        <v>всего</v>
      </c>
      <c r="J7" s="9" t="str">
        <f t="shared" ref="J7:L7" si="9">"из них финансовые операции по расходованию средств на сумму, превышающую 50 тыс. рублей"</f>
        <v>из них финансовые операции по расходованию средств на сумму, превышающую 50 тыс. рублей</v>
      </c>
      <c r="K7" s="10"/>
      <c r="L7" s="11"/>
      <c r="M7" s="6" t="str">
        <f t="shared" ref="M7:M9" si="10">"сумма, тыс. руб."</f>
        <v>сумма, тыс. руб.</v>
      </c>
      <c r="N7" s="6" t="str">
        <f t="shared" ref="N7:N9" si="11">"основание возврата"</f>
        <v>основание возврата</v>
      </c>
      <c r="O7" s="4"/>
    </row>
    <row r="8" spans="1:15" ht="70.05" customHeight="1">
      <c r="A8" s="7"/>
      <c r="B8" s="7"/>
      <c r="C8" s="7"/>
      <c r="D8" s="7"/>
      <c r="E8" s="9" t="str">
        <f t="shared" ref="E8:F8" si="12">"пожертвования от юридических лиц на сумму, превышающую 25 тыс. рублей"</f>
        <v>пожертвования от юридических лиц на сумму, превышающую 25 тыс. рублей</v>
      </c>
      <c r="F8" s="11"/>
      <c r="G8" s="9" t="str">
        <f t="shared" ref="G8:H8" si="13">"пожертвования от граждан на сумму, превышающую  20 тыс. рублей"</f>
        <v>пожертвования от граждан на сумму, превышающую  20 тыс. рублей</v>
      </c>
      <c r="H8" s="11"/>
      <c r="I8" s="7"/>
      <c r="J8" s="6" t="str">
        <f t="shared" ref="J8:J9" si="14">"дата операции"</f>
        <v>дата операции</v>
      </c>
      <c r="K8" s="6" t="str">
        <f t="shared" ref="K8:K9" si="15">"сумма, тыс. руб."</f>
        <v>сумма, тыс. руб.</v>
      </c>
      <c r="L8" s="6" t="str">
        <f t="shared" ref="L8:L9" si="16">"назначение платежа"</f>
        <v>назначение платежа</v>
      </c>
      <c r="M8" s="7"/>
      <c r="N8" s="7"/>
      <c r="O8" s="4"/>
    </row>
    <row r="9" spans="1:15" ht="72" customHeight="1">
      <c r="A9" s="8"/>
      <c r="B9" s="8"/>
      <c r="C9" s="8"/>
      <c r="D9" s="8"/>
      <c r="E9" s="12" t="str">
        <f>"сумма, тыс. руб."</f>
        <v>сумма, тыс. руб.</v>
      </c>
      <c r="F9" s="12" t="str">
        <f>"наименование юридического лица"</f>
        <v>наименование юридического лица</v>
      </c>
      <c r="G9" s="12" t="str">
        <f>"сумма, тыс. руб."</f>
        <v>сумма, тыс. руб.</v>
      </c>
      <c r="H9" s="12" t="str">
        <f>"кол-во граждан"</f>
        <v>кол-во граждан</v>
      </c>
      <c r="I9" s="8"/>
      <c r="J9" s="8"/>
      <c r="K9" s="8"/>
      <c r="L9" s="8"/>
      <c r="M9" s="8"/>
      <c r="N9" s="8"/>
      <c r="O9" s="4"/>
    </row>
    <row r="10" spans="1:15">
      <c r="A10" s="14" t="s">
        <v>4</v>
      </c>
      <c r="B10" s="12" t="str">
        <f>"2"</f>
        <v>2</v>
      </c>
      <c r="C10" s="12" t="str">
        <f>"3"</f>
        <v>3</v>
      </c>
      <c r="D10" s="12" t="str">
        <f>"4"</f>
        <v>4</v>
      </c>
      <c r="E10" s="12" t="str">
        <f>"5"</f>
        <v>5</v>
      </c>
      <c r="F10" s="12" t="str">
        <f>"6"</f>
        <v>6</v>
      </c>
      <c r="G10" s="12" t="str">
        <f>"7"</f>
        <v>7</v>
      </c>
      <c r="H10" s="12" t="str">
        <f>"8"</f>
        <v>8</v>
      </c>
      <c r="I10" s="12" t="str">
        <f>"9"</f>
        <v>9</v>
      </c>
      <c r="J10" s="12" t="str">
        <f>"10"</f>
        <v>10</v>
      </c>
      <c r="K10" s="12" t="str">
        <f>"11"</f>
        <v>11</v>
      </c>
      <c r="L10" s="12" t="str">
        <f>"12"</f>
        <v>12</v>
      </c>
      <c r="M10" s="12" t="str">
        <f>"13"</f>
        <v>13</v>
      </c>
      <c r="N10" s="12" t="str">
        <f>"14"</f>
        <v>14</v>
      </c>
      <c r="O10" s="4"/>
    </row>
    <row r="11" spans="1:15" ht="43.2" customHeight="1">
      <c r="A11" s="15" t="s">
        <v>5</v>
      </c>
      <c r="B11" s="16" t="str">
        <f>"Прокопьевский (№ 14)"</f>
        <v>Прокопьевский (№ 14)</v>
      </c>
      <c r="C11" s="16" t="str">
        <f>"Демидов Александр Петрович"</f>
        <v>Демидов Александр Петрович</v>
      </c>
      <c r="D11" s="17">
        <v>40</v>
      </c>
      <c r="E11" s="17"/>
      <c r="F11" s="16" t="str">
        <f>""</f>
        <v/>
      </c>
      <c r="G11" s="17"/>
      <c r="H11" s="18"/>
      <c r="I11" s="17">
        <v>40</v>
      </c>
      <c r="J11" s="19"/>
      <c r="K11" s="17"/>
      <c r="L11" s="16" t="str">
        <f>""</f>
        <v/>
      </c>
      <c r="M11" s="17"/>
      <c r="N11" s="16" t="str">
        <f>""</f>
        <v/>
      </c>
      <c r="O11" s="13"/>
    </row>
    <row r="12" spans="1:15" ht="28.8" customHeight="1">
      <c r="A12" s="14" t="s">
        <v>6</v>
      </c>
      <c r="B12" s="20" t="str">
        <f>""</f>
        <v/>
      </c>
      <c r="C12" s="20" t="str">
        <f>"Итого по кандидату"</f>
        <v>Итого по кандидату</v>
      </c>
      <c r="D12" s="21">
        <v>40</v>
      </c>
      <c r="E12" s="21">
        <v>0</v>
      </c>
      <c r="F12" s="20" t="str">
        <f>""</f>
        <v/>
      </c>
      <c r="G12" s="21">
        <v>0</v>
      </c>
      <c r="H12" s="22"/>
      <c r="I12" s="21">
        <v>40</v>
      </c>
      <c r="J12" s="23"/>
      <c r="K12" s="21">
        <v>0</v>
      </c>
      <c r="L12" s="20" t="str">
        <f>""</f>
        <v/>
      </c>
      <c r="M12" s="21">
        <v>0</v>
      </c>
      <c r="N12" s="20" t="str">
        <f>""</f>
        <v/>
      </c>
      <c r="O12" s="13"/>
    </row>
    <row r="13" spans="1:15" ht="288" customHeight="1">
      <c r="A13" s="15" t="s">
        <v>7</v>
      </c>
      <c r="B13" s="16" t="str">
        <f>"Прокопьевский (№ 14)"</f>
        <v>Прокопьевский (№ 14)</v>
      </c>
      <c r="C13" s="16" t="str">
        <f>"Звягинцев Андрей Владимирович"</f>
        <v>Звягинцев Андрей Владимирович</v>
      </c>
      <c r="D13" s="17"/>
      <c r="E13" s="17">
        <v>1238.75</v>
      </c>
      <c r="F13" s="16" t="str">
        <f>"Общество с ограниченной ответственностью ""МелТЭК"""</f>
        <v>Общество с ограниченной ответственностью "МелТЭК"</v>
      </c>
      <c r="G13" s="17"/>
      <c r="H13" s="18"/>
      <c r="I13" s="17"/>
      <c r="J13" s="19" t="s">
        <v>8</v>
      </c>
      <c r="K13" s="17">
        <v>100</v>
      </c>
      <c r="L13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3" s="17"/>
      <c r="N13" s="16" t="str">
        <f>""</f>
        <v/>
      </c>
      <c r="O13" s="13"/>
    </row>
    <row r="14" spans="1:15" ht="288" customHeight="1">
      <c r="A14" s="15" t="s">
        <v>6</v>
      </c>
      <c r="B14" s="16" t="str">
        <f>""</f>
        <v/>
      </c>
      <c r="C14" s="16" t="str">
        <f>""</f>
        <v/>
      </c>
      <c r="D14" s="17"/>
      <c r="E14" s="17"/>
      <c r="F14" s="16" t="str">
        <f>""</f>
        <v/>
      </c>
      <c r="G14" s="17"/>
      <c r="H14" s="18"/>
      <c r="I14" s="17"/>
      <c r="J14" s="19" t="s">
        <v>9</v>
      </c>
      <c r="K14" s="17">
        <v>100</v>
      </c>
      <c r="L14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4" s="17"/>
      <c r="N14" s="16" t="str">
        <f>""</f>
        <v/>
      </c>
      <c r="O14" s="4"/>
    </row>
    <row r="15" spans="1:15" ht="288" customHeight="1">
      <c r="A15" s="15" t="s">
        <v>6</v>
      </c>
      <c r="B15" s="16" t="str">
        <f>""</f>
        <v/>
      </c>
      <c r="C15" s="16" t="str">
        <f>""</f>
        <v/>
      </c>
      <c r="D15" s="17"/>
      <c r="E15" s="17"/>
      <c r="F15" s="16" t="str">
        <f>""</f>
        <v/>
      </c>
      <c r="G15" s="17"/>
      <c r="H15" s="18"/>
      <c r="I15" s="17"/>
      <c r="J15" s="19" t="s">
        <v>9</v>
      </c>
      <c r="K15" s="17">
        <v>100</v>
      </c>
      <c r="L15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5" s="17"/>
      <c r="N15" s="16" t="str">
        <f>""</f>
        <v/>
      </c>
      <c r="O15" s="4"/>
    </row>
    <row r="16" spans="1:15" ht="288" customHeight="1">
      <c r="A16" s="15" t="s">
        <v>6</v>
      </c>
      <c r="B16" s="16" t="str">
        <f>""</f>
        <v/>
      </c>
      <c r="C16" s="16" t="str">
        <f>""</f>
        <v/>
      </c>
      <c r="D16" s="17"/>
      <c r="E16" s="17"/>
      <c r="F16" s="16" t="str">
        <f>""</f>
        <v/>
      </c>
      <c r="G16" s="17"/>
      <c r="H16" s="18"/>
      <c r="I16" s="17"/>
      <c r="J16" s="19" t="s">
        <v>8</v>
      </c>
      <c r="K16" s="17">
        <v>100</v>
      </c>
      <c r="L16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6" s="17"/>
      <c r="N16" s="16" t="str">
        <f>""</f>
        <v/>
      </c>
      <c r="O16" s="4"/>
    </row>
    <row r="17" spans="1:15" ht="288" customHeight="1">
      <c r="A17" s="15" t="s">
        <v>6</v>
      </c>
      <c r="B17" s="16" t="str">
        <f>""</f>
        <v/>
      </c>
      <c r="C17" s="16" t="str">
        <f>""</f>
        <v/>
      </c>
      <c r="D17" s="17"/>
      <c r="E17" s="17"/>
      <c r="F17" s="16" t="str">
        <f>""</f>
        <v/>
      </c>
      <c r="G17" s="17"/>
      <c r="H17" s="18"/>
      <c r="I17" s="17"/>
      <c r="J17" s="19" t="s">
        <v>10</v>
      </c>
      <c r="K17" s="17">
        <v>100</v>
      </c>
      <c r="L17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7" s="17"/>
      <c r="N17" s="16" t="str">
        <f>""</f>
        <v/>
      </c>
      <c r="O17" s="4"/>
    </row>
    <row r="18" spans="1:15" ht="288" customHeight="1">
      <c r="A18" s="15" t="s">
        <v>6</v>
      </c>
      <c r="B18" s="16" t="str">
        <f>""</f>
        <v/>
      </c>
      <c r="C18" s="16" t="str">
        <f>""</f>
        <v/>
      </c>
      <c r="D18" s="17"/>
      <c r="E18" s="17"/>
      <c r="F18" s="16" t="str">
        <f>""</f>
        <v/>
      </c>
      <c r="G18" s="17"/>
      <c r="H18" s="18"/>
      <c r="I18" s="17"/>
      <c r="J18" s="19" t="s">
        <v>9</v>
      </c>
      <c r="K18" s="17">
        <v>82</v>
      </c>
      <c r="L18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18" s="17"/>
      <c r="N18" s="16" t="str">
        <f>""</f>
        <v/>
      </c>
      <c r="O18" s="4"/>
    </row>
    <row r="19" spans="1:15" ht="374.4" customHeight="1">
      <c r="A19" s="15" t="s">
        <v>6</v>
      </c>
      <c r="B19" s="16" t="str">
        <f>""</f>
        <v/>
      </c>
      <c r="C19" s="16" t="str">
        <f>""</f>
        <v/>
      </c>
      <c r="D19" s="17"/>
      <c r="E19" s="17"/>
      <c r="F19" s="16" t="str">
        <f>""</f>
        <v/>
      </c>
      <c r="G19" s="17"/>
      <c r="H19" s="18"/>
      <c r="I19" s="17"/>
      <c r="J19" s="19" t="s">
        <v>11</v>
      </c>
      <c r="K19" s="17">
        <v>67.8</v>
      </c>
      <c r="L19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19" s="17"/>
      <c r="N19" s="16" t="str">
        <f>""</f>
        <v/>
      </c>
      <c r="O19" s="4"/>
    </row>
    <row r="20" spans="1:15" ht="374.4" customHeight="1">
      <c r="A20" s="15" t="s">
        <v>6</v>
      </c>
      <c r="B20" s="16" t="str">
        <f>""</f>
        <v/>
      </c>
      <c r="C20" s="16" t="str">
        <f>""</f>
        <v/>
      </c>
      <c r="D20" s="17"/>
      <c r="E20" s="17"/>
      <c r="F20" s="16" t="str">
        <f>""</f>
        <v/>
      </c>
      <c r="G20" s="17"/>
      <c r="H20" s="18"/>
      <c r="I20" s="17"/>
      <c r="J20" s="19" t="s">
        <v>8</v>
      </c>
      <c r="K20" s="17">
        <v>67.8</v>
      </c>
      <c r="L20" s="16" t="str">
        <f>"Израсходовано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материалов"</f>
        <v>Израсходовано на предвыборную агитацию.Выпуск и распространение печатных материалов (листовки, плакаты, рекламные щиты и т.п.), изготовление и распространение аудиовизуальных и других информ. материалов</v>
      </c>
      <c r="M20" s="17"/>
      <c r="N20" s="16" t="str">
        <f>""</f>
        <v/>
      </c>
      <c r="O20" s="4"/>
    </row>
    <row r="21" spans="1:15" ht="288" customHeight="1">
      <c r="A21" s="15" t="s">
        <v>6</v>
      </c>
      <c r="B21" s="16" t="str">
        <f>""</f>
        <v/>
      </c>
      <c r="C21" s="16" t="str">
        <f>""</f>
        <v/>
      </c>
      <c r="D21" s="17"/>
      <c r="E21" s="17"/>
      <c r="F21" s="16" t="str">
        <f>""</f>
        <v/>
      </c>
      <c r="G21" s="17"/>
      <c r="H21" s="18"/>
      <c r="I21" s="17"/>
      <c r="J21" s="19" t="s">
        <v>10</v>
      </c>
      <c r="K21" s="17">
        <v>51</v>
      </c>
      <c r="L21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1" s="17"/>
      <c r="N21" s="16" t="str">
        <f>""</f>
        <v/>
      </c>
      <c r="O21" s="4"/>
    </row>
    <row r="22" spans="1:15" ht="28.8" customHeight="1">
      <c r="A22" s="14" t="s">
        <v>6</v>
      </c>
      <c r="B22" s="20" t="str">
        <f>""</f>
        <v/>
      </c>
      <c r="C22" s="20" t="str">
        <f>"Итого по кандидату"</f>
        <v>Итого по кандидату</v>
      </c>
      <c r="D22" s="21">
        <v>1238.75</v>
      </c>
      <c r="E22" s="21">
        <v>1238.75</v>
      </c>
      <c r="F22" s="20" t="str">
        <f>""</f>
        <v/>
      </c>
      <c r="G22" s="21">
        <v>0</v>
      </c>
      <c r="H22" s="22"/>
      <c r="I22" s="21">
        <v>966.62</v>
      </c>
      <c r="J22" s="23"/>
      <c r="K22" s="21">
        <v>768.6</v>
      </c>
      <c r="L22" s="20" t="str">
        <f>""</f>
        <v/>
      </c>
      <c r="M22" s="21">
        <v>0</v>
      </c>
      <c r="N22" s="20" t="str">
        <f>""</f>
        <v/>
      </c>
      <c r="O22" s="4"/>
    </row>
    <row r="23" spans="1:15" ht="288" customHeight="1">
      <c r="A23" s="15" t="s">
        <v>12</v>
      </c>
      <c r="B23" s="16" t="str">
        <f>"Прокопьевский (№ 14)"</f>
        <v>Прокопьевский (№ 14)</v>
      </c>
      <c r="C23" s="16" t="str">
        <f>"Труфакин Александр Владимирович"</f>
        <v>Труфакин Александр Владимирович</v>
      </c>
      <c r="D23" s="17">
        <v>210.51</v>
      </c>
      <c r="E23" s="17"/>
      <c r="F23" s="16" t="str">
        <f>""</f>
        <v/>
      </c>
      <c r="G23" s="17"/>
      <c r="H23" s="18"/>
      <c r="I23" s="17">
        <v>209.16</v>
      </c>
      <c r="J23" s="19" t="s">
        <v>8</v>
      </c>
      <c r="K23" s="17">
        <v>160</v>
      </c>
      <c r="L23" s="16" t="str">
        <f>"Израсходовано на оплату других работ (услуг), выполненных юридическими лицами или гражданами РФ (работы и услуги, выполненные по договорам)"</f>
        <v>Израсходовано на оплату других работ (услуг), выполненных юридическими лицами или гражданами РФ (работы и услуги, выполненные по договорам)</v>
      </c>
      <c r="M23" s="17"/>
      <c r="N23" s="16" t="str">
        <f>""</f>
        <v/>
      </c>
      <c r="O23" s="13"/>
    </row>
    <row r="24" spans="1:15" ht="28.8" customHeight="1">
      <c r="A24" s="14" t="s">
        <v>6</v>
      </c>
      <c r="B24" s="20" t="str">
        <f>""</f>
        <v/>
      </c>
      <c r="C24" s="20" t="str">
        <f>"Итого по кандидату"</f>
        <v>Итого по кандидату</v>
      </c>
      <c r="D24" s="21">
        <v>210.51</v>
      </c>
      <c r="E24" s="21">
        <v>0</v>
      </c>
      <c r="F24" s="20" t="str">
        <f>""</f>
        <v/>
      </c>
      <c r="G24" s="21">
        <v>0</v>
      </c>
      <c r="H24" s="22"/>
      <c r="I24" s="21">
        <v>209.16</v>
      </c>
      <c r="J24" s="23"/>
      <c r="K24" s="21">
        <v>160</v>
      </c>
      <c r="L24" s="20" t="str">
        <f>""</f>
        <v/>
      </c>
      <c r="M24" s="21">
        <v>0</v>
      </c>
      <c r="N24" s="20" t="str">
        <f>""</f>
        <v/>
      </c>
      <c r="O24" s="4"/>
    </row>
    <row r="25" spans="1:15" ht="72" customHeight="1">
      <c r="A25" s="14" t="s">
        <v>6</v>
      </c>
      <c r="B25" s="20" t="str">
        <f>""</f>
        <v/>
      </c>
      <c r="C25" s="20" t="str">
        <f>"Избирательный округ (Прокопьевский (№ 14)), всего"</f>
        <v>Избирательный округ (Прокопьевский (№ 14)), всего</v>
      </c>
      <c r="D25" s="21">
        <v>1489.26</v>
      </c>
      <c r="E25" s="21">
        <v>1238.75</v>
      </c>
      <c r="F25" s="20" t="str">
        <f>""</f>
        <v/>
      </c>
      <c r="G25" s="21">
        <v>0</v>
      </c>
      <c r="H25" s="22"/>
      <c r="I25" s="21">
        <v>1215.78</v>
      </c>
      <c r="J25" s="23"/>
      <c r="K25" s="21">
        <v>928.6</v>
      </c>
      <c r="L25" s="20" t="str">
        <f>""</f>
        <v/>
      </c>
      <c r="M25" s="21">
        <v>0</v>
      </c>
      <c r="N25" s="20" t="str">
        <f>""</f>
        <v/>
      </c>
      <c r="O25" s="13"/>
    </row>
    <row r="26" spans="1:15">
      <c r="A26" s="14" t="s">
        <v>6</v>
      </c>
      <c r="B26" s="20" t="str">
        <f>""</f>
        <v/>
      </c>
      <c r="C26" s="20" t="str">
        <f>"Итого"</f>
        <v>Итого</v>
      </c>
      <c r="D26" s="21">
        <v>1489.26</v>
      </c>
      <c r="E26" s="21">
        <v>1238.75</v>
      </c>
      <c r="F26" s="20" t="str">
        <f>""</f>
        <v/>
      </c>
      <c r="G26" s="21">
        <v>0</v>
      </c>
      <c r="H26" s="22">
        <v>0</v>
      </c>
      <c r="I26" s="21">
        <v>1215.78</v>
      </c>
      <c r="J26" s="23"/>
      <c r="K26" s="21">
        <v>928.6</v>
      </c>
      <c r="L26" s="20" t="str">
        <f>""</f>
        <v/>
      </c>
      <c r="M26" s="21">
        <v>0</v>
      </c>
      <c r="N26" s="20" t="str">
        <f>""</f>
        <v/>
      </c>
      <c r="O26" s="13"/>
    </row>
    <row r="27" spans="1:15">
      <c r="O27" s="13"/>
    </row>
  </sheetData>
  <mergeCells count="19">
    <mergeCell ref="I7:I9"/>
    <mergeCell ref="J7:L7"/>
    <mergeCell ref="M7:M9"/>
    <mergeCell ref="N7:N9"/>
    <mergeCell ref="E8:F8"/>
    <mergeCell ref="G8:H8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2020-09-11T09:03:44Z</dcterms:created>
  <dcterms:modified xsi:type="dcterms:W3CDTF">2020-09-11T09:04:45Z</dcterms:modified>
</cp:coreProperties>
</file>