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44" windowWidth="22932" windowHeight="11856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K36" i="1"/>
  <c r="E36"/>
  <c r="M36"/>
  <c r="M35"/>
  <c r="E35"/>
  <c r="M37"/>
  <c r="K37"/>
  <c r="E37"/>
  <c r="B37"/>
  <c r="M34"/>
  <c r="K34"/>
  <c r="E34"/>
  <c r="B34"/>
  <c r="M33"/>
  <c r="K33"/>
  <c r="E33"/>
  <c r="B33"/>
  <c r="M32"/>
  <c r="K32"/>
  <c r="E32"/>
  <c r="B32"/>
  <c r="M31"/>
  <c r="K31"/>
  <c r="E31"/>
  <c r="B31"/>
  <c r="M30"/>
  <c r="K30"/>
  <c r="E30"/>
  <c r="B30"/>
  <c r="M29"/>
  <c r="K29"/>
  <c r="E29"/>
  <c r="B29"/>
  <c r="M28"/>
  <c r="K28"/>
  <c r="E28"/>
  <c r="B28"/>
  <c r="M27"/>
  <c r="K27"/>
  <c r="E27"/>
  <c r="B27"/>
  <c r="M26"/>
  <c r="K26"/>
  <c r="E26"/>
  <c r="B26"/>
  <c r="M25"/>
  <c r="K25"/>
  <c r="E25"/>
  <c r="B25"/>
  <c r="M24"/>
  <c r="K24"/>
  <c r="E24"/>
  <c r="B24"/>
  <c r="M23"/>
  <c r="K23"/>
  <c r="E23"/>
  <c r="B23"/>
  <c r="M22"/>
  <c r="K22"/>
  <c r="E22"/>
  <c r="B22"/>
  <c r="M21"/>
  <c r="K21"/>
  <c r="E21"/>
  <c r="B21"/>
  <c r="M20"/>
  <c r="K20"/>
  <c r="E20"/>
  <c r="B20"/>
  <c r="M19"/>
  <c r="K19"/>
  <c r="E19"/>
  <c r="B19"/>
  <c r="M18"/>
  <c r="K18"/>
  <c r="E18"/>
  <c r="B18"/>
  <c r="M17"/>
  <c r="K17"/>
  <c r="E17"/>
  <c r="B17"/>
  <c r="M16"/>
  <c r="K16"/>
  <c r="E16"/>
  <c r="B16"/>
  <c r="M15"/>
  <c r="K15"/>
  <c r="E15"/>
  <c r="B15"/>
  <c r="M14"/>
  <c r="K14"/>
  <c r="E14"/>
  <c r="B14"/>
  <c r="M13"/>
  <c r="K13"/>
  <c r="E13"/>
  <c r="B13"/>
  <c r="M12"/>
  <c r="K12"/>
  <c r="E12"/>
  <c r="B12"/>
  <c r="M11"/>
  <c r="K11"/>
  <c r="E11"/>
  <c r="B11"/>
  <c r="M10"/>
  <c r="K10"/>
  <c r="E10"/>
  <c r="B10"/>
  <c r="M9"/>
  <c r="L9"/>
  <c r="K9"/>
  <c r="J9"/>
  <c r="I9"/>
  <c r="H9"/>
  <c r="G9"/>
  <c r="F9"/>
  <c r="E9"/>
  <c r="D9"/>
  <c r="C9"/>
  <c r="B9"/>
  <c r="G8"/>
  <c r="F8"/>
  <c r="E8"/>
  <c r="D8"/>
  <c r="K7"/>
  <c r="J7"/>
  <c r="I7"/>
  <c r="F7"/>
  <c r="D7"/>
  <c r="M6"/>
  <c r="L6"/>
  <c r="I6"/>
  <c r="H6"/>
  <c r="D6"/>
  <c r="C6"/>
  <c r="L5"/>
  <c r="H5"/>
  <c r="C5"/>
  <c r="B5"/>
  <c r="A5"/>
</calcChain>
</file>

<file path=xl/sharedStrings.xml><?xml version="1.0" encoding="utf-8"?>
<sst xmlns="http://schemas.openxmlformats.org/spreadsheetml/2006/main" count="57" uniqueCount="24">
  <si>
    <t>Выборы депутатов Государственной Думы Федерального Собрания Российской Федерации восьмого созыва</t>
  </si>
  <si>
    <t>По состоянию на 24.08.2021</t>
  </si>
  <si>
    <t>В тыс. руб.</t>
  </si>
  <si>
    <t>1</t>
  </si>
  <si>
    <t>1.</t>
  </si>
  <si>
    <t>20.08.2021</t>
  </si>
  <si>
    <t/>
  </si>
  <si>
    <t>05.08.2021</t>
  </si>
  <si>
    <t>03.08.2021</t>
  </si>
  <si>
    <t>09.08.2021</t>
  </si>
  <si>
    <t>2.</t>
  </si>
  <si>
    <t>12.08.2021</t>
  </si>
  <si>
    <t>17.08.2021</t>
  </si>
  <si>
    <t>3.</t>
  </si>
  <si>
    <t>27.07.2021</t>
  </si>
  <si>
    <t>18.08.2021</t>
  </si>
  <si>
    <t>28.07.2021</t>
  </si>
  <si>
    <t>19.08.2021</t>
  </si>
  <si>
    <t>02.08.2021</t>
  </si>
  <si>
    <t>23.07.2021</t>
  </si>
  <si>
    <t xml:space="preserve">СВЕДЕНИЯ
о поступлении средств в избирательные фонды региональных отделений политических партий и расходовании этих средств
(на основании данных, предоставленных филиалами ПАО Сбербанк и другой кредитной организацией) на выборах депутатов  Государственной Думы Федерального Собрания Российской Федерации восьмого созыва </t>
  </si>
  <si>
    <t>4.</t>
  </si>
  <si>
    <t>Кемеровское региональное отделение Политической партии ЛДПР – Либерально-демократической партии России</t>
  </si>
  <si>
    <t>Итого по политической партии (Кемеровское региональное отделение Политической партии ЛДПР – Либерально-демократической партии России)</t>
  </si>
</sst>
</file>

<file path=xl/styles.xml><?xml version="1.0" encoding="utf-8"?>
<styleSheet xmlns="http://schemas.openxmlformats.org/spreadsheetml/2006/main">
  <numFmts count="1">
    <numFmt numFmtId="164" formatCode="dd\.mm\.yyyy"/>
  </numFmts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7"/>
  <sheetViews>
    <sheetView tabSelected="1" topLeftCell="A23" workbookViewId="0">
      <selection activeCell="F36" sqref="F36"/>
    </sheetView>
  </sheetViews>
  <sheetFormatPr defaultRowHeight="14.4"/>
  <cols>
    <col min="1" max="1" width="4.44140625" customWidth="1"/>
    <col min="2" max="2" width="18.21875" customWidth="1"/>
    <col min="3" max="4" width="15.109375" customWidth="1"/>
    <col min="5" max="5" width="9.44140625" customWidth="1"/>
    <col min="6" max="6" width="15.109375" customWidth="1"/>
    <col min="7" max="7" width="5.5546875" customWidth="1"/>
    <col min="8" max="8" width="15.109375" customWidth="1"/>
    <col min="9" max="9" width="12.77734375" customWidth="1"/>
    <col min="10" max="10" width="15.109375" customWidth="1"/>
    <col min="11" max="11" width="17" customWidth="1"/>
    <col min="12" max="12" width="15.109375" customWidth="1"/>
    <col min="13" max="13" width="18" customWidth="1"/>
    <col min="14" max="14" width="8.88671875" customWidth="1"/>
  </cols>
  <sheetData>
    <row r="1" spans="1:14" ht="115.2" customHeight="1">
      <c r="A1" s="1" t="s">
        <v>20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ht="15.6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>
      <c r="M3" s="4" t="s">
        <v>1</v>
      </c>
    </row>
    <row r="4" spans="1:14">
      <c r="M4" s="4" t="s">
        <v>2</v>
      </c>
    </row>
    <row r="5" spans="1:14" ht="24" customHeight="1">
      <c r="A5" s="5" t="str">
        <f t="shared" ref="A5" si="0">"№
п/п"</f>
        <v>№
п/п</v>
      </c>
      <c r="B5" s="5" t="str">
        <f t="shared" ref="B5" si="1">"Наименование политической партии"</f>
        <v>Наименование политической партии</v>
      </c>
      <c r="C5" s="8" t="str">
        <f t="shared" ref="C5" si="2">"Поступило средств"</f>
        <v>Поступило средств</v>
      </c>
      <c r="D5" s="9"/>
      <c r="E5" s="9"/>
      <c r="F5" s="9"/>
      <c r="G5" s="10"/>
      <c r="H5" s="8" t="str">
        <f t="shared" ref="H5" si="3">"Израсходовано средств"</f>
        <v>Израсходовано средств</v>
      </c>
      <c r="I5" s="9"/>
      <c r="J5" s="9"/>
      <c r="K5" s="10"/>
      <c r="L5" s="8" t="str">
        <f t="shared" ref="L5" si="4">"Возвращено средств"</f>
        <v>Возвращено средств</v>
      </c>
      <c r="M5" s="10"/>
    </row>
    <row r="6" spans="1:14" ht="55.05" customHeight="1">
      <c r="A6" s="6"/>
      <c r="B6" s="6"/>
      <c r="C6" s="5" t="str">
        <f t="shared" ref="C6" si="5">"всего"</f>
        <v>всего</v>
      </c>
      <c r="D6" s="8" t="str">
        <f t="shared" ref="D6" si="6">"из них"</f>
        <v>из них</v>
      </c>
      <c r="E6" s="9"/>
      <c r="F6" s="9"/>
      <c r="G6" s="10"/>
      <c r="H6" s="5" t="str">
        <f t="shared" ref="H6" si="7">"всего"</f>
        <v>всего</v>
      </c>
      <c r="I6" s="8" t="str">
        <f t="shared" ref="I6" si="8">"из них финансовые операции по расходованию средств на сумму, превышающую  100 тыс. рублей"</f>
        <v>из них финансовые операции по расходованию средств на сумму, превышающую  100 тыс. рублей</v>
      </c>
      <c r="J6" s="9"/>
      <c r="K6" s="10"/>
      <c r="L6" s="5" t="str">
        <f t="shared" ref="L6" si="9">"сумма, тыс. руб."</f>
        <v>сумма, тыс. руб.</v>
      </c>
      <c r="M6" s="5" t="str">
        <f t="shared" ref="M6" si="10">"основание возврата"</f>
        <v>основание возврата</v>
      </c>
      <c r="N6" s="3"/>
    </row>
    <row r="7" spans="1:14" ht="70.05" customHeight="1">
      <c r="A7" s="6"/>
      <c r="B7" s="6"/>
      <c r="C7" s="6"/>
      <c r="D7" s="8" t="str">
        <f t="shared" ref="D7" si="11">"пожертвования от юридических лиц на сумму, превышающую 50 тыс. рублей"</f>
        <v>пожертвования от юридических лиц на сумму, превышающую 50 тыс. рублей</v>
      </c>
      <c r="E7" s="10"/>
      <c r="F7" s="8" t="str">
        <f t="shared" ref="F7" si="12">"пожертвования от граждан на сумму, превышающую  20 тыс. рублей"</f>
        <v>пожертвования от граждан на сумму, превышающую  20 тыс. рублей</v>
      </c>
      <c r="G7" s="10"/>
      <c r="H7" s="6"/>
      <c r="I7" s="5" t="str">
        <f t="shared" ref="I7" si="13">"дата операции"</f>
        <v>дата операции</v>
      </c>
      <c r="J7" s="5" t="str">
        <f t="shared" ref="J7" si="14">"сумма, тыс. руб."</f>
        <v>сумма, тыс. руб.</v>
      </c>
      <c r="K7" s="5" t="str">
        <f t="shared" ref="K7" si="15">"назначение платежа"</f>
        <v>назначение платежа</v>
      </c>
      <c r="L7" s="6"/>
      <c r="M7" s="6"/>
      <c r="N7" s="3"/>
    </row>
    <row r="8" spans="1:14" ht="72" customHeight="1">
      <c r="A8" s="7"/>
      <c r="B8" s="7"/>
      <c r="C8" s="7"/>
      <c r="D8" s="11" t="str">
        <f>"сумма, тыс. руб."</f>
        <v>сумма, тыс. руб.</v>
      </c>
      <c r="E8" s="11" t="str">
        <f>"наименование юридического лица"</f>
        <v>наименование юридического лица</v>
      </c>
      <c r="F8" s="11" t="str">
        <f>"сумма, тыс. руб."</f>
        <v>сумма, тыс. руб.</v>
      </c>
      <c r="G8" s="11" t="str">
        <f>"кол-во граждан"</f>
        <v>кол-во граждан</v>
      </c>
      <c r="H8" s="7"/>
      <c r="I8" s="7"/>
      <c r="J8" s="7"/>
      <c r="K8" s="7"/>
      <c r="L8" s="7"/>
      <c r="M8" s="7"/>
      <c r="N8" s="3"/>
    </row>
    <row r="9" spans="1:14">
      <c r="A9" s="13" t="s">
        <v>3</v>
      </c>
      <c r="B9" s="11" t="str">
        <f>"3"</f>
        <v>3</v>
      </c>
      <c r="C9" s="11" t="str">
        <f>"4"</f>
        <v>4</v>
      </c>
      <c r="D9" s="11" t="str">
        <f>"5"</f>
        <v>5</v>
      </c>
      <c r="E9" s="11" t="str">
        <f>"6"</f>
        <v>6</v>
      </c>
      <c r="F9" s="11" t="str">
        <f>"7"</f>
        <v>7</v>
      </c>
      <c r="G9" s="11" t="str">
        <f>"8"</f>
        <v>8</v>
      </c>
      <c r="H9" s="11" t="str">
        <f>"9"</f>
        <v>9</v>
      </c>
      <c r="I9" s="11" t="str">
        <f>"10"</f>
        <v>10</v>
      </c>
      <c r="J9" s="11" t="str">
        <f>"11"</f>
        <v>11</v>
      </c>
      <c r="K9" s="11" t="str">
        <f>"12"</f>
        <v>12</v>
      </c>
      <c r="L9" s="11" t="str">
        <f>"13"</f>
        <v>13</v>
      </c>
      <c r="M9" s="11" t="str">
        <f>"14"</f>
        <v>14</v>
      </c>
      <c r="N9" s="3"/>
    </row>
    <row r="10" spans="1:14" ht="92.4" customHeight="1">
      <c r="A10" s="14" t="s">
        <v>4</v>
      </c>
      <c r="B10" s="15" t="str">
        <f>"Кузбасское региональное отделение Всероссийской политической партии «ЕДИНАЯ РОССИЯ»"</f>
        <v>Кузбасское региональное отделение Всероссийской политической партии «ЕДИНАЯ РОССИЯ»</v>
      </c>
      <c r="C10" s="16"/>
      <c r="D10" s="16">
        <v>7000</v>
      </c>
      <c r="E10" s="15" t="str">
        <f>"Кемеровский ФПРСР"</f>
        <v>Кемеровский ФПРСР</v>
      </c>
      <c r="F10" s="16"/>
      <c r="G10" s="17"/>
      <c r="H10" s="16"/>
      <c r="I10" s="18" t="s">
        <v>5</v>
      </c>
      <c r="J10" s="16">
        <v>3244.56</v>
      </c>
      <c r="K10" s="15" t="str">
        <f>"Агитация через орг. телерадиовещание"</f>
        <v>Агитация через орг. телерадиовещание</v>
      </c>
      <c r="L10" s="16"/>
      <c r="M10" s="15" t="str">
        <f>""</f>
        <v/>
      </c>
      <c r="N10" s="12"/>
    </row>
    <row r="11" spans="1:14" ht="42.6" customHeight="1">
      <c r="A11" s="14" t="s">
        <v>6</v>
      </c>
      <c r="B11" s="15" t="str">
        <f>""</f>
        <v/>
      </c>
      <c r="C11" s="16"/>
      <c r="D11" s="16">
        <v>7000</v>
      </c>
      <c r="E11" s="15" t="str">
        <f>"НФПР"</f>
        <v>НФПР</v>
      </c>
      <c r="F11" s="16"/>
      <c r="G11" s="17"/>
      <c r="H11" s="16"/>
      <c r="I11" s="18" t="s">
        <v>7</v>
      </c>
      <c r="J11" s="16">
        <v>3029.5</v>
      </c>
      <c r="K11" s="15" t="str">
        <f>"Изг. и распр. печатных и иных агит. материалов"</f>
        <v>Изг. и распр. печатных и иных агит. материалов</v>
      </c>
      <c r="L11" s="16"/>
      <c r="M11" s="15" t="str">
        <f>""</f>
        <v/>
      </c>
      <c r="N11" s="3"/>
    </row>
    <row r="12" spans="1:14" ht="30.6" customHeight="1">
      <c r="A12" s="14" t="s">
        <v>6</v>
      </c>
      <c r="B12" s="15" t="str">
        <f>""</f>
        <v/>
      </c>
      <c r="C12" s="16"/>
      <c r="D12" s="16">
        <v>3500</v>
      </c>
      <c r="E12" s="15" t="str">
        <f>"Алтайский ФПРСР"</f>
        <v>Алтайский ФПРСР</v>
      </c>
      <c r="F12" s="16"/>
      <c r="G12" s="17"/>
      <c r="H12" s="16"/>
      <c r="I12" s="18" t="s">
        <v>5</v>
      </c>
      <c r="J12" s="16">
        <v>1845.36</v>
      </c>
      <c r="K12" s="15" t="str">
        <f>"Агитация через орг. телерадиовещание"</f>
        <v>Агитация через орг. телерадиовещание</v>
      </c>
      <c r="L12" s="16"/>
      <c r="M12" s="15" t="str">
        <f>""</f>
        <v/>
      </c>
      <c r="N12" s="3"/>
    </row>
    <row r="13" spans="1:14" ht="42.6" customHeight="1">
      <c r="A13" s="14" t="s">
        <v>6</v>
      </c>
      <c r="B13" s="15" t="str">
        <f>""</f>
        <v/>
      </c>
      <c r="C13" s="16"/>
      <c r="D13" s="16"/>
      <c r="E13" s="15" t="str">
        <f>""</f>
        <v/>
      </c>
      <c r="F13" s="16"/>
      <c r="G13" s="17"/>
      <c r="H13" s="16"/>
      <c r="I13" s="18" t="s">
        <v>7</v>
      </c>
      <c r="J13" s="16">
        <v>744</v>
      </c>
      <c r="K13" s="15" t="str">
        <f>"Изг. и распр. печатных и иных агит. материалов"</f>
        <v>Изг. и распр. печатных и иных агит. материалов</v>
      </c>
      <c r="L13" s="16"/>
      <c r="M13" s="15" t="str">
        <f>""</f>
        <v/>
      </c>
      <c r="N13" s="3"/>
    </row>
    <row r="14" spans="1:14" ht="42.6" customHeight="1">
      <c r="A14" s="14" t="s">
        <v>6</v>
      </c>
      <c r="B14" s="15" t="str">
        <f>""</f>
        <v/>
      </c>
      <c r="C14" s="16"/>
      <c r="D14" s="16"/>
      <c r="E14" s="15" t="str">
        <f>""</f>
        <v/>
      </c>
      <c r="F14" s="16"/>
      <c r="G14" s="17"/>
      <c r="H14" s="16"/>
      <c r="I14" s="18" t="s">
        <v>8</v>
      </c>
      <c r="J14" s="16">
        <v>396</v>
      </c>
      <c r="K14" s="15" t="str">
        <f>"Изг. и распр. печатных и иных агит. материалов"</f>
        <v>Изг. и распр. печатных и иных агит. материалов</v>
      </c>
      <c r="L14" s="16"/>
      <c r="M14" s="15" t="str">
        <f>""</f>
        <v/>
      </c>
      <c r="N14" s="3"/>
    </row>
    <row r="15" spans="1:14" ht="34.200000000000003" customHeight="1">
      <c r="A15" s="14" t="s">
        <v>6</v>
      </c>
      <c r="B15" s="15" t="str">
        <f>""</f>
        <v/>
      </c>
      <c r="C15" s="16"/>
      <c r="D15" s="16"/>
      <c r="E15" s="15" t="str">
        <f>""</f>
        <v/>
      </c>
      <c r="F15" s="16"/>
      <c r="G15" s="17"/>
      <c r="H15" s="16"/>
      <c r="I15" s="18" t="s">
        <v>5</v>
      </c>
      <c r="J15" s="16">
        <v>320</v>
      </c>
      <c r="K15" s="15" t="str">
        <f>"Агитация через сетевые издания"</f>
        <v>Агитация через сетевые издания</v>
      </c>
      <c r="L15" s="16"/>
      <c r="M15" s="15" t="str">
        <f>""</f>
        <v/>
      </c>
      <c r="N15" s="3"/>
    </row>
    <row r="16" spans="1:14" ht="42.6" customHeight="1">
      <c r="A16" s="14" t="s">
        <v>6</v>
      </c>
      <c r="B16" s="15" t="str">
        <f>""</f>
        <v/>
      </c>
      <c r="C16" s="16"/>
      <c r="D16" s="16"/>
      <c r="E16" s="15" t="str">
        <f>""</f>
        <v/>
      </c>
      <c r="F16" s="16"/>
      <c r="G16" s="17"/>
      <c r="H16" s="16"/>
      <c r="I16" s="18" t="s">
        <v>9</v>
      </c>
      <c r="J16" s="16">
        <v>312.5</v>
      </c>
      <c r="K16" s="15" t="str">
        <f>"Изг. и распр. печатных и иных агит. материалов"</f>
        <v>Изг. и распр. печатных и иных агит. материалов</v>
      </c>
      <c r="L16" s="16"/>
      <c r="M16" s="15" t="str">
        <f>""</f>
        <v/>
      </c>
      <c r="N16" s="3"/>
    </row>
    <row r="17" spans="1:14" ht="133.80000000000001" customHeight="1">
      <c r="A17" s="13" t="s">
        <v>6</v>
      </c>
      <c r="B17" s="19" t="str">
        <f>"Итого по политической партии (Кузбасское региональное отделение Всероссийской политической партии «ЕДИНАЯ РОССИЯ»)"</f>
        <v>Итого по политической партии (Кузбасское региональное отделение Всероссийской политической партии «ЕДИНАЯ РОССИЯ»)</v>
      </c>
      <c r="C17" s="20">
        <v>35000</v>
      </c>
      <c r="D17" s="20">
        <v>17500</v>
      </c>
      <c r="E17" s="19" t="str">
        <f>""</f>
        <v/>
      </c>
      <c r="F17" s="20">
        <v>0</v>
      </c>
      <c r="G17" s="21"/>
      <c r="H17" s="20">
        <v>11177.3</v>
      </c>
      <c r="I17" s="22"/>
      <c r="J17" s="20">
        <v>9891.92</v>
      </c>
      <c r="K17" s="19" t="str">
        <f>""</f>
        <v/>
      </c>
      <c r="L17" s="20">
        <v>0</v>
      </c>
      <c r="M17" s="19" t="str">
        <f>""</f>
        <v/>
      </c>
      <c r="N17" s="3"/>
    </row>
    <row r="18" spans="1:14" ht="180" customHeight="1">
      <c r="A18" s="14" t="s">
        <v>10</v>
      </c>
      <c r="B18" s="15" t="str">
        <f>"РЕГИОНАЛЬНОЕ ОТДЕЛЕНИЕ ПОЛИТИЧЕСКОЙ ПАРТИИ ""КОММУНИСТИЧЕСКАЯ ПАРТИЯ РОССИЙСКОЙ ФЕДЕРАЦИИ"" ПО КЕМЕРОВСКОЙ ОБЛАСТИ-КУЗБАССУ"</f>
        <v>РЕГИОНАЛЬНОЕ ОТДЕЛЕНИЕ ПОЛИТИЧЕСКОЙ ПАРТИИ "КОММУНИСТИЧЕСКАЯ ПАРТИЯ РОССИЙСКОЙ ФЕДЕРАЦИИ" ПО КЕМЕРОВСКОЙ ОБЛАСТИ-КУЗБАССУ</v>
      </c>
      <c r="C18" s="16"/>
      <c r="D18" s="16"/>
      <c r="E18" s="15" t="str">
        <f>""</f>
        <v/>
      </c>
      <c r="F18" s="16"/>
      <c r="G18" s="17"/>
      <c r="H18" s="16"/>
      <c r="I18" s="18" t="s">
        <v>11</v>
      </c>
      <c r="J18" s="16">
        <v>315</v>
      </c>
      <c r="K18" s="15" t="str">
        <f>"Изг. и распр. печатных и иных агит. материалов"</f>
        <v>Изг. и распр. печатных и иных агит. материалов</v>
      </c>
      <c r="L18" s="16"/>
      <c r="M18" s="15" t="str">
        <f>""</f>
        <v/>
      </c>
      <c r="N18" s="12"/>
    </row>
    <row r="19" spans="1:14" ht="46.2" customHeight="1">
      <c r="A19" s="14" t="s">
        <v>6</v>
      </c>
      <c r="B19" s="15" t="str">
        <f>""</f>
        <v/>
      </c>
      <c r="C19" s="16"/>
      <c r="D19" s="16"/>
      <c r="E19" s="15" t="str">
        <f>""</f>
        <v/>
      </c>
      <c r="F19" s="16"/>
      <c r="G19" s="17"/>
      <c r="H19" s="16"/>
      <c r="I19" s="18" t="s">
        <v>12</v>
      </c>
      <c r="J19" s="16">
        <v>315</v>
      </c>
      <c r="K19" s="15" t="str">
        <f>"Изг. и распр. печатных и иных агит. материалов"</f>
        <v>Изг. и распр. печатных и иных агит. материалов</v>
      </c>
      <c r="L19" s="16"/>
      <c r="M19" s="15" t="str">
        <f>""</f>
        <v/>
      </c>
      <c r="N19" s="3"/>
    </row>
    <row r="20" spans="1:14" ht="46.2" customHeight="1">
      <c r="A20" s="14" t="s">
        <v>6</v>
      </c>
      <c r="B20" s="15" t="str">
        <f>""</f>
        <v/>
      </c>
      <c r="C20" s="16"/>
      <c r="D20" s="16"/>
      <c r="E20" s="15" t="str">
        <f>""</f>
        <v/>
      </c>
      <c r="F20" s="16"/>
      <c r="G20" s="17"/>
      <c r="H20" s="16"/>
      <c r="I20" s="18" t="s">
        <v>8</v>
      </c>
      <c r="J20" s="16">
        <v>150</v>
      </c>
      <c r="K20" s="15" t="str">
        <f>"Иные расходы на проведение изб.камп."</f>
        <v>Иные расходы на проведение изб.камп.</v>
      </c>
      <c r="L20" s="16"/>
      <c r="M20" s="15" t="str">
        <f>""</f>
        <v/>
      </c>
      <c r="N20" s="3"/>
    </row>
    <row r="21" spans="1:14" ht="46.2" customHeight="1">
      <c r="A21" s="14" t="s">
        <v>6</v>
      </c>
      <c r="B21" s="15" t="str">
        <f>""</f>
        <v/>
      </c>
      <c r="C21" s="16"/>
      <c r="D21" s="16"/>
      <c r="E21" s="15" t="str">
        <f>""</f>
        <v/>
      </c>
      <c r="F21" s="16"/>
      <c r="G21" s="17"/>
      <c r="H21" s="16"/>
      <c r="I21" s="18" t="s">
        <v>8</v>
      </c>
      <c r="J21" s="16">
        <v>150</v>
      </c>
      <c r="K21" s="15" t="str">
        <f>"Иные расходы на проведение изб.камп."</f>
        <v>Иные расходы на проведение изб.камп.</v>
      </c>
      <c r="L21" s="16"/>
      <c r="M21" s="15" t="str">
        <f>""</f>
        <v/>
      </c>
      <c r="N21" s="3"/>
    </row>
    <row r="22" spans="1:14" ht="193.2" customHeight="1">
      <c r="A22" s="13" t="s">
        <v>6</v>
      </c>
      <c r="B22" s="19" t="str">
        <f>"Итого по политической партии (РЕГИОНАЛЬНОЕ ОТДЕЛЕНИЕ ПОЛИТИЧЕСКОЙ ПАРТИИ ""КОММУНИСТИЧЕСКАЯ ПАРТИЯ РОССИЙСКОЙ ФЕДЕРАЦИИ"" ПО КЕМЕРОВСКОЙ ОБЛАСТИ-КУЗБАССУ)"</f>
        <v>Итого по политической партии (РЕГИОНАЛЬНОЕ ОТДЕЛЕНИЕ ПОЛИТИЧЕСКОЙ ПАРТИИ "КОММУНИСТИЧЕСКАЯ ПАРТИЯ РОССИЙСКОЙ ФЕДЕРАЦИИ" ПО КЕМЕРОВСКОЙ ОБЛАСТИ-КУЗБАССУ)</v>
      </c>
      <c r="C22" s="20">
        <v>900</v>
      </c>
      <c r="D22" s="20">
        <v>0</v>
      </c>
      <c r="E22" s="19" t="str">
        <f>""</f>
        <v/>
      </c>
      <c r="F22" s="20">
        <v>0</v>
      </c>
      <c r="G22" s="21"/>
      <c r="H22" s="20">
        <v>1143.32</v>
      </c>
      <c r="I22" s="22"/>
      <c r="J22" s="20">
        <v>930</v>
      </c>
      <c r="K22" s="19" t="str">
        <f>""</f>
        <v/>
      </c>
      <c r="L22" s="20">
        <v>0</v>
      </c>
      <c r="M22" s="19" t="str">
        <f>""</f>
        <v/>
      </c>
      <c r="N22" s="3"/>
    </row>
    <row r="23" spans="1:14" ht="132" customHeight="1">
      <c r="A23" s="14" t="s">
        <v>13</v>
      </c>
      <c r="B23" s="15" t="str">
        <f>"Региональное отделение Социалистической политической партии ""СПРАВЕДЛИВАЯ РОССИЯ - ПАТРИОТЫ - ЗА ПРАВДУ"" в Кемеровской области"</f>
        <v>Региональное отделение Социалистической политической партии "СПРАВЕДЛИВАЯ РОССИЯ - ПАТРИОТЫ - ЗА ПРАВДУ" в Кемеровской области</v>
      </c>
      <c r="C23" s="16"/>
      <c r="D23" s="16"/>
      <c r="E23" s="15" t="str">
        <f>""</f>
        <v/>
      </c>
      <c r="F23" s="16">
        <v>485</v>
      </c>
      <c r="G23" s="17">
        <v>1</v>
      </c>
      <c r="H23" s="16"/>
      <c r="I23" s="18" t="s">
        <v>14</v>
      </c>
      <c r="J23" s="16">
        <v>318.94</v>
      </c>
      <c r="K23" s="15" t="str">
        <f>"Изг. и распр. печатных и иных агит. материалов"</f>
        <v>Изг. и распр. печатных и иных агит. материалов</v>
      </c>
      <c r="L23" s="16"/>
      <c r="M23" s="15" t="str">
        <f>""</f>
        <v/>
      </c>
      <c r="N23" s="12"/>
    </row>
    <row r="24" spans="1:14" ht="46.2" customHeight="1">
      <c r="A24" s="14" t="s">
        <v>6</v>
      </c>
      <c r="B24" s="15" t="str">
        <f>""</f>
        <v/>
      </c>
      <c r="C24" s="16"/>
      <c r="D24" s="16"/>
      <c r="E24" s="15" t="str">
        <f>""</f>
        <v/>
      </c>
      <c r="F24" s="16"/>
      <c r="G24" s="17"/>
      <c r="H24" s="16"/>
      <c r="I24" s="18" t="s">
        <v>15</v>
      </c>
      <c r="J24" s="16">
        <v>318.94</v>
      </c>
      <c r="K24" s="15" t="str">
        <f>"Изг. и распр. печатных и иных агит. материалов"</f>
        <v>Изг. и распр. печатных и иных агит. материалов</v>
      </c>
      <c r="L24" s="16"/>
      <c r="M24" s="15" t="str">
        <f>""</f>
        <v/>
      </c>
      <c r="N24" s="3"/>
    </row>
    <row r="25" spans="1:14" ht="30" customHeight="1">
      <c r="A25" s="14" t="s">
        <v>6</v>
      </c>
      <c r="B25" s="15" t="str">
        <f>""</f>
        <v/>
      </c>
      <c r="C25" s="16"/>
      <c r="D25" s="16"/>
      <c r="E25" s="15" t="str">
        <f>""</f>
        <v/>
      </c>
      <c r="F25" s="16"/>
      <c r="G25" s="17"/>
      <c r="H25" s="16"/>
      <c r="I25" s="18" t="s">
        <v>16</v>
      </c>
      <c r="J25" s="16">
        <v>300</v>
      </c>
      <c r="K25" s="15" t="str">
        <f>"Оплата услуг инф-го и консульт.хар-ра"</f>
        <v>Оплата услуг инф-го и консульт.хар-ра</v>
      </c>
      <c r="L25" s="16"/>
      <c r="M25" s="15" t="str">
        <f>""</f>
        <v/>
      </c>
      <c r="N25" s="3"/>
    </row>
    <row r="26" spans="1:14" ht="46.2" customHeight="1">
      <c r="A26" s="14" t="s">
        <v>6</v>
      </c>
      <c r="B26" s="15" t="str">
        <f>""</f>
        <v/>
      </c>
      <c r="C26" s="16"/>
      <c r="D26" s="16"/>
      <c r="E26" s="15" t="str">
        <f>""</f>
        <v/>
      </c>
      <c r="F26" s="16"/>
      <c r="G26" s="17"/>
      <c r="H26" s="16"/>
      <c r="I26" s="18" t="s">
        <v>17</v>
      </c>
      <c r="J26" s="16">
        <v>285.2</v>
      </c>
      <c r="K26" s="15" t="str">
        <f>"Изг. и распр. печатных и иных агит. материалов"</f>
        <v>Изг. и распр. печатных и иных агит. материалов</v>
      </c>
      <c r="L26" s="16"/>
      <c r="M26" s="15" t="str">
        <f>""</f>
        <v/>
      </c>
      <c r="N26" s="3"/>
    </row>
    <row r="27" spans="1:14" ht="30.6" customHeight="1">
      <c r="A27" s="14" t="s">
        <v>6</v>
      </c>
      <c r="B27" s="15" t="str">
        <f>""</f>
        <v/>
      </c>
      <c r="C27" s="16"/>
      <c r="D27" s="16"/>
      <c r="E27" s="15" t="str">
        <f>""</f>
        <v/>
      </c>
      <c r="F27" s="16"/>
      <c r="G27" s="17"/>
      <c r="H27" s="16"/>
      <c r="I27" s="18" t="s">
        <v>18</v>
      </c>
      <c r="J27" s="16">
        <v>210</v>
      </c>
      <c r="K27" s="15" t="str">
        <f>"Оплата услуг инф-го и консульт.хар-ра"</f>
        <v>Оплата услуг инф-го и консульт.хар-ра</v>
      </c>
      <c r="L27" s="16"/>
      <c r="M27" s="15" t="str">
        <f>""</f>
        <v/>
      </c>
      <c r="N27" s="3"/>
    </row>
    <row r="28" spans="1:14" ht="30.6" customHeight="1">
      <c r="A28" s="14" t="s">
        <v>6</v>
      </c>
      <c r="B28" s="15" t="str">
        <f>""</f>
        <v/>
      </c>
      <c r="C28" s="16"/>
      <c r="D28" s="16"/>
      <c r="E28" s="15" t="str">
        <f>""</f>
        <v/>
      </c>
      <c r="F28" s="16"/>
      <c r="G28" s="17"/>
      <c r="H28" s="16"/>
      <c r="I28" s="18" t="s">
        <v>9</v>
      </c>
      <c r="J28" s="16">
        <v>200</v>
      </c>
      <c r="K28" s="15" t="str">
        <f>"Оплата других работ/услуг"</f>
        <v>Оплата других работ/услуг</v>
      </c>
      <c r="L28" s="16"/>
      <c r="M28" s="15" t="str">
        <f>""</f>
        <v/>
      </c>
      <c r="N28" s="3"/>
    </row>
    <row r="29" spans="1:14" ht="30.6" customHeight="1">
      <c r="A29" s="14" t="s">
        <v>6</v>
      </c>
      <c r="B29" s="15" t="str">
        <f>""</f>
        <v/>
      </c>
      <c r="C29" s="16"/>
      <c r="D29" s="16"/>
      <c r="E29" s="15" t="str">
        <f>""</f>
        <v/>
      </c>
      <c r="F29" s="16"/>
      <c r="G29" s="17"/>
      <c r="H29" s="16"/>
      <c r="I29" s="18" t="s">
        <v>9</v>
      </c>
      <c r="J29" s="16">
        <v>200</v>
      </c>
      <c r="K29" s="15" t="str">
        <f>"Оплата других работ/услуг"</f>
        <v>Оплата других работ/услуг</v>
      </c>
      <c r="L29" s="16"/>
      <c r="M29" s="15" t="str">
        <f>""</f>
        <v/>
      </c>
      <c r="N29" s="3"/>
    </row>
    <row r="30" spans="1:14" ht="46.2" customHeight="1">
      <c r="A30" s="14" t="s">
        <v>6</v>
      </c>
      <c r="B30" s="15" t="str">
        <f>""</f>
        <v/>
      </c>
      <c r="C30" s="16"/>
      <c r="D30" s="16"/>
      <c r="E30" s="15" t="str">
        <f>""</f>
        <v/>
      </c>
      <c r="F30" s="16"/>
      <c r="G30" s="17"/>
      <c r="H30" s="16"/>
      <c r="I30" s="18" t="s">
        <v>18</v>
      </c>
      <c r="J30" s="16">
        <v>144</v>
      </c>
      <c r="K30" s="15" t="str">
        <f>"Изг. и распр. печатных и иных агит. материалов"</f>
        <v>Изг. и распр. печатных и иных агит. материалов</v>
      </c>
      <c r="L30" s="16"/>
      <c r="M30" s="15" t="str">
        <f>""</f>
        <v/>
      </c>
      <c r="N30" s="3"/>
    </row>
    <row r="31" spans="1:14" ht="46.2" customHeight="1">
      <c r="A31" s="14" t="s">
        <v>6</v>
      </c>
      <c r="B31" s="15" t="str">
        <f>""</f>
        <v/>
      </c>
      <c r="C31" s="16"/>
      <c r="D31" s="16"/>
      <c r="E31" s="15" t="str">
        <f>""</f>
        <v/>
      </c>
      <c r="F31" s="16"/>
      <c r="G31" s="17"/>
      <c r="H31" s="16"/>
      <c r="I31" s="18" t="s">
        <v>15</v>
      </c>
      <c r="J31" s="16">
        <v>131.08000000000001</v>
      </c>
      <c r="K31" s="15" t="str">
        <f>"Изг. и распр. печатных и иных агит. материалов"</f>
        <v>Изг. и распр. печатных и иных агит. материалов</v>
      </c>
      <c r="L31" s="16"/>
      <c r="M31" s="15" t="str">
        <f>""</f>
        <v/>
      </c>
      <c r="N31" s="3"/>
    </row>
    <row r="32" spans="1:14" ht="46.2" customHeight="1">
      <c r="A32" s="14" t="s">
        <v>6</v>
      </c>
      <c r="B32" s="15" t="str">
        <f>""</f>
        <v/>
      </c>
      <c r="C32" s="16"/>
      <c r="D32" s="16"/>
      <c r="E32" s="15" t="str">
        <f>""</f>
        <v/>
      </c>
      <c r="F32" s="16"/>
      <c r="G32" s="17"/>
      <c r="H32" s="16"/>
      <c r="I32" s="18" t="s">
        <v>14</v>
      </c>
      <c r="J32" s="16">
        <v>131.08000000000001</v>
      </c>
      <c r="K32" s="15" t="str">
        <f>"Изг. и распр. печатных и иных агит. материалов"</f>
        <v>Изг. и распр. печатных и иных агит. материалов</v>
      </c>
      <c r="L32" s="16"/>
      <c r="M32" s="15" t="str">
        <f>""</f>
        <v/>
      </c>
      <c r="N32" s="3"/>
    </row>
    <row r="33" spans="1:14" ht="32.4" customHeight="1">
      <c r="A33" s="14" t="s">
        <v>6</v>
      </c>
      <c r="B33" s="15" t="str">
        <f>""</f>
        <v/>
      </c>
      <c r="C33" s="16"/>
      <c r="D33" s="16"/>
      <c r="E33" s="15" t="str">
        <f>""</f>
        <v/>
      </c>
      <c r="F33" s="16"/>
      <c r="G33" s="17"/>
      <c r="H33" s="16"/>
      <c r="I33" s="18" t="s">
        <v>19</v>
      </c>
      <c r="J33" s="16">
        <v>110</v>
      </c>
      <c r="K33" s="15" t="str">
        <f>"Оплата других работ/услуг"</f>
        <v>Оплата других работ/услуг</v>
      </c>
      <c r="L33" s="16"/>
      <c r="M33" s="15" t="str">
        <f>""</f>
        <v/>
      </c>
      <c r="N33" s="3"/>
    </row>
    <row r="34" spans="1:14" ht="192" customHeight="1">
      <c r="A34" s="13" t="s">
        <v>6</v>
      </c>
      <c r="B34" s="19" t="str">
        <f>"Итого по политической партии (Региональное отделение Социалистической политической партии ""СПРАВЕДЛИВАЯ РОССИЯ - ПАТРИОТЫ - ЗА ПРАВДУ"" в Кемеровской области)"</f>
        <v>Итого по политической партии (Региональное отделение Социалистической политической партии "СПРАВЕДЛИВАЯ РОССИЯ - ПАТРИОТЫ - ЗА ПРАВДУ" в Кемеровской области)</v>
      </c>
      <c r="C34" s="20">
        <v>3990</v>
      </c>
      <c r="D34" s="20">
        <v>0</v>
      </c>
      <c r="E34" s="19" t="str">
        <f>""</f>
        <v/>
      </c>
      <c r="F34" s="20">
        <v>485</v>
      </c>
      <c r="G34" s="21"/>
      <c r="H34" s="20">
        <v>3664.71</v>
      </c>
      <c r="I34" s="22"/>
      <c r="J34" s="20">
        <v>2349.23</v>
      </c>
      <c r="K34" s="19" t="str">
        <f>""</f>
        <v/>
      </c>
      <c r="L34" s="20">
        <v>0</v>
      </c>
      <c r="M34" s="19" t="str">
        <f>""</f>
        <v/>
      </c>
      <c r="N34" s="3"/>
    </row>
    <row r="35" spans="1:14" ht="109.2" customHeight="1">
      <c r="A35" s="14" t="s">
        <v>21</v>
      </c>
      <c r="B35" s="15" t="s">
        <v>22</v>
      </c>
      <c r="C35" s="16">
        <v>0</v>
      </c>
      <c r="D35" s="16">
        <v>0</v>
      </c>
      <c r="E35" s="15" t="str">
        <f>""</f>
        <v/>
      </c>
      <c r="F35" s="16">
        <v>0</v>
      </c>
      <c r="G35" s="17"/>
      <c r="H35" s="16">
        <v>0</v>
      </c>
      <c r="I35" s="18"/>
      <c r="J35" s="16">
        <v>0</v>
      </c>
      <c r="K35" s="15"/>
      <c r="L35" s="16">
        <v>0</v>
      </c>
      <c r="M35" s="15" t="str">
        <f>""</f>
        <v/>
      </c>
      <c r="N35" s="12"/>
    </row>
    <row r="36" spans="1:14" ht="151.80000000000001" customHeight="1">
      <c r="A36" s="13" t="s">
        <v>6</v>
      </c>
      <c r="B36" s="19" t="s">
        <v>23</v>
      </c>
      <c r="C36" s="20">
        <v>0</v>
      </c>
      <c r="D36" s="20">
        <v>0</v>
      </c>
      <c r="E36" s="19" t="str">
        <f>""</f>
        <v/>
      </c>
      <c r="F36" s="20">
        <v>0</v>
      </c>
      <c r="G36" s="21"/>
      <c r="H36" s="20">
        <v>0</v>
      </c>
      <c r="I36" s="22"/>
      <c r="J36" s="20">
        <v>0</v>
      </c>
      <c r="K36" s="19" t="str">
        <f>""</f>
        <v/>
      </c>
      <c r="L36" s="20">
        <v>0</v>
      </c>
      <c r="M36" s="19" t="str">
        <f>""</f>
        <v/>
      </c>
      <c r="N36" s="3"/>
    </row>
    <row r="37" spans="1:14">
      <c r="A37" s="13" t="s">
        <v>6</v>
      </c>
      <c r="B37" s="19" t="str">
        <f>"Итого"</f>
        <v>Итого</v>
      </c>
      <c r="C37" s="20">
        <v>39890</v>
      </c>
      <c r="D37" s="20">
        <v>17500</v>
      </c>
      <c r="E37" s="19" t="str">
        <f>""</f>
        <v/>
      </c>
      <c r="F37" s="20">
        <v>485</v>
      </c>
      <c r="G37" s="21">
        <v>1</v>
      </c>
      <c r="H37" s="20">
        <v>15985.33</v>
      </c>
      <c r="I37" s="22"/>
      <c r="J37" s="20">
        <v>13171.15</v>
      </c>
      <c r="K37" s="19" t="str">
        <f>""</f>
        <v/>
      </c>
      <c r="L37" s="20">
        <v>0</v>
      </c>
      <c r="M37" s="19" t="str">
        <f>""</f>
        <v/>
      </c>
      <c r="N37" s="12"/>
    </row>
  </sheetData>
  <mergeCells count="18">
    <mergeCell ref="H6:H8"/>
    <mergeCell ref="I6:K6"/>
    <mergeCell ref="L6:L8"/>
    <mergeCell ref="M6:M8"/>
    <mergeCell ref="D7:E7"/>
    <mergeCell ref="F7:G7"/>
    <mergeCell ref="I7:I8"/>
    <mergeCell ref="J7:J8"/>
    <mergeCell ref="K7:K8"/>
    <mergeCell ref="A1:M1"/>
    <mergeCell ref="A2:M2"/>
    <mergeCell ref="A5:A8"/>
    <mergeCell ref="B5:B8"/>
    <mergeCell ref="C5:G5"/>
    <mergeCell ref="H5:K5"/>
    <mergeCell ref="L5:M5"/>
    <mergeCell ref="C6:C8"/>
    <mergeCell ref="D6:G6"/>
  </mergeCells>
  <pageMargins left="0.34722222222222221" right="0.1388888888888889" top="0.1388888888888889" bottom="0.1388888888888889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Kfpp42</dc:creator>
  <cp:lastModifiedBy>Kfpp42</cp:lastModifiedBy>
  <dcterms:created xsi:type="dcterms:W3CDTF">2021-08-25T08:05:47Z</dcterms:created>
  <dcterms:modified xsi:type="dcterms:W3CDTF">2021-08-25T08:15:06Z</dcterms:modified>
</cp:coreProperties>
</file>