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4240" windowHeight="13170"/>
  </bookViews>
  <sheets>
    <sheet name="Лист2" sheetId="4" r:id="rId1"/>
    <sheet name="сорт" sheetId="3" r:id="rId2"/>
    <sheet name="готов" sheetId="2" r:id="rId3"/>
    <sheet name="Лист1" sheetId="1" r:id="rId4"/>
  </sheets>
  <definedNames>
    <definedName name="_GoBack" localSheetId="2">готов!#REF!</definedName>
    <definedName name="_GoBack" localSheetId="3">Лист1!$D$57</definedName>
    <definedName name="_GoBack" localSheetId="1">сорт!$E$58</definedName>
  </definedNames>
  <calcPr calcId="145621"/>
</workbook>
</file>

<file path=xl/calcChain.xml><?xml version="1.0" encoding="utf-8"?>
<calcChain xmlns="http://schemas.openxmlformats.org/spreadsheetml/2006/main">
  <c r="M48" i="3" l="1"/>
  <c r="M49" i="3"/>
  <c r="M50" i="3"/>
  <c r="M51" i="3"/>
  <c r="M52" i="3"/>
  <c r="M53" i="3"/>
  <c r="M54" i="3"/>
  <c r="M55" i="3"/>
  <c r="M56" i="3"/>
  <c r="M47" i="3"/>
  <c r="M35" i="3"/>
  <c r="M36" i="3"/>
  <c r="M37" i="3"/>
  <c r="M38" i="3"/>
  <c r="M39" i="3"/>
  <c r="M40" i="3"/>
  <c r="M41" i="3"/>
  <c r="M42" i="3"/>
  <c r="M43" i="3"/>
  <c r="M44" i="3"/>
  <c r="M45" i="3"/>
  <c r="M34" i="3"/>
  <c r="M23" i="3"/>
  <c r="M24" i="3"/>
  <c r="M25" i="3"/>
  <c r="M26" i="3"/>
  <c r="M27" i="3"/>
  <c r="M28" i="3"/>
  <c r="M29" i="3"/>
  <c r="M30" i="3"/>
  <c r="M31" i="3"/>
  <c r="M32" i="3"/>
  <c r="M22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5" i="3"/>
  <c r="M57" i="3" l="1"/>
  <c r="M46" i="3"/>
  <c r="M33" i="3"/>
  <c r="M21" i="3"/>
  <c r="M58" i="3" s="1"/>
  <c r="N22" i="3"/>
  <c r="N23" i="3"/>
  <c r="N24" i="3"/>
  <c r="N25" i="3"/>
  <c r="N26" i="3"/>
  <c r="N27" i="3"/>
  <c r="N28" i="3"/>
  <c r="N29" i="3"/>
  <c r="N30" i="3"/>
  <c r="N31" i="3"/>
  <c r="N32" i="3"/>
  <c r="N34" i="3"/>
  <c r="N35" i="3"/>
  <c r="N36" i="3"/>
  <c r="N37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3" i="3"/>
  <c r="N54" i="3"/>
  <c r="N55" i="3"/>
  <c r="N56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5" i="3"/>
  <c r="A36" i="4"/>
  <c r="B36" i="4"/>
  <c r="C36" i="4"/>
  <c r="B40" i="4"/>
  <c r="C40" i="4"/>
  <c r="A40" i="4"/>
  <c r="B60" i="4"/>
  <c r="C60" i="4"/>
  <c r="A60" i="4"/>
  <c r="B55" i="4"/>
  <c r="C28" i="4"/>
  <c r="B28" i="4"/>
  <c r="A59" i="4"/>
  <c r="C59" i="4"/>
  <c r="B59" i="4"/>
  <c r="C32" i="4"/>
  <c r="A32" i="4"/>
  <c r="B32" i="4"/>
  <c r="A66" i="4"/>
  <c r="A67" i="4"/>
  <c r="A68" i="4"/>
  <c r="A69" i="4"/>
  <c r="A71" i="4"/>
  <c r="A70" i="4"/>
  <c r="C66" i="4"/>
  <c r="C67" i="4"/>
  <c r="C68" i="4"/>
  <c r="C69" i="4"/>
  <c r="C71" i="4"/>
  <c r="C70" i="4"/>
  <c r="B70" i="4"/>
  <c r="B71" i="4"/>
  <c r="B67" i="4"/>
  <c r="B68" i="4"/>
  <c r="B69" i="4"/>
  <c r="B66" i="4"/>
  <c r="A65" i="4"/>
  <c r="C65" i="4"/>
  <c r="B65" i="4"/>
  <c r="C63" i="4"/>
  <c r="C64" i="4"/>
  <c r="A63" i="4"/>
  <c r="A64" i="4"/>
  <c r="B64" i="4"/>
  <c r="B63" i="4"/>
  <c r="C57" i="4"/>
  <c r="C58" i="4"/>
  <c r="A57" i="4"/>
  <c r="A58" i="4"/>
  <c r="C39" i="4"/>
  <c r="A39" i="4"/>
  <c r="B39" i="4"/>
  <c r="B57" i="4"/>
  <c r="B58" i="4"/>
  <c r="C37" i="4"/>
  <c r="C38" i="4"/>
  <c r="A37" i="4"/>
  <c r="A38" i="4"/>
  <c r="B38" i="4"/>
  <c r="B37" i="4"/>
  <c r="C46" i="4"/>
  <c r="A46" i="4"/>
  <c r="B46" i="4"/>
  <c r="C45" i="4"/>
  <c r="A45" i="4"/>
  <c r="B45" i="4"/>
  <c r="C44" i="4"/>
  <c r="A44" i="4"/>
  <c r="B44" i="4"/>
  <c r="C43" i="4"/>
  <c r="C27" i="4"/>
  <c r="A43" i="4"/>
  <c r="A27" i="4"/>
  <c r="B27" i="4"/>
  <c r="B43" i="4"/>
  <c r="C23" i="4"/>
  <c r="C24" i="4"/>
  <c r="C25" i="4"/>
  <c r="C26" i="4"/>
  <c r="A23" i="4"/>
  <c r="A24" i="4"/>
  <c r="A25" i="4"/>
  <c r="A26" i="4"/>
  <c r="B26" i="4"/>
  <c r="B24" i="4"/>
  <c r="B25" i="4"/>
  <c r="B23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B47" i="4"/>
  <c r="C47" i="4"/>
  <c r="A47" i="4"/>
  <c r="C31" i="4"/>
  <c r="A31" i="4"/>
  <c r="B31" i="4"/>
  <c r="C22" i="4"/>
  <c r="A22" i="4"/>
  <c r="B22" i="4"/>
  <c r="C35" i="4"/>
  <c r="A35" i="4"/>
  <c r="B35" i="4"/>
  <c r="C18" i="4"/>
  <c r="A18" i="4"/>
  <c r="B18" i="4"/>
  <c r="A62" i="4"/>
  <c r="C62" i="4"/>
  <c r="B62" i="4"/>
  <c r="C21" i="4"/>
  <c r="A21" i="4"/>
  <c r="B21" i="4"/>
  <c r="A34" i="4"/>
  <c r="C34" i="4"/>
  <c r="B34" i="4"/>
  <c r="C61" i="4"/>
  <c r="A61" i="4"/>
  <c r="B61" i="4"/>
  <c r="A33" i="4"/>
  <c r="C33" i="4"/>
  <c r="B33" i="4"/>
  <c r="C56" i="4"/>
  <c r="A56" i="4"/>
  <c r="B56" i="4"/>
  <c r="C55" i="4"/>
  <c r="A55" i="4"/>
  <c r="A17" i="4"/>
  <c r="A16" i="4"/>
  <c r="A15" i="4"/>
  <c r="A28" i="4"/>
  <c r="C15" i="4"/>
  <c r="B15" i="4"/>
  <c r="C17" i="4"/>
  <c r="B17" i="4"/>
  <c r="C16" i="4"/>
  <c r="B16" i="4"/>
  <c r="N57" i="3" l="1"/>
  <c r="N46" i="3"/>
  <c r="N21" i="3"/>
  <c r="N33" i="3"/>
  <c r="N58" i="3"/>
  <c r="I40" i="2"/>
  <c r="I3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7" i="2"/>
  <c r="I38" i="2"/>
  <c r="I39" i="2"/>
  <c r="I42" i="2"/>
  <c r="I43" i="2"/>
  <c r="I44" i="2"/>
  <c r="I45" i="2"/>
  <c r="I46" i="2"/>
  <c r="I47" i="2"/>
  <c r="I48" i="2"/>
  <c r="I49" i="2"/>
  <c r="I50" i="2"/>
  <c r="I51" i="2"/>
  <c r="I4" i="2"/>
  <c r="I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3" i="2"/>
  <c r="F52" i="2"/>
  <c r="E52" i="2"/>
  <c r="D52" i="2" l="1"/>
  <c r="J57" i="3"/>
  <c r="I57" i="3"/>
  <c r="F57" i="3"/>
  <c r="E57" i="3"/>
  <c r="J46" i="3"/>
  <c r="I46" i="3"/>
  <c r="F46" i="3"/>
  <c r="E46" i="3"/>
  <c r="J33" i="3"/>
  <c r="I33" i="3"/>
  <c r="F33" i="3"/>
  <c r="E33" i="3"/>
  <c r="J21" i="3"/>
  <c r="I21" i="3"/>
  <c r="F21" i="3"/>
  <c r="E21" i="3"/>
  <c r="H20" i="3"/>
  <c r="L20" i="3" s="1"/>
  <c r="G20" i="3"/>
  <c r="K20" i="3" s="1"/>
  <c r="H19" i="3"/>
  <c r="L19" i="3" s="1"/>
  <c r="G19" i="3"/>
  <c r="K19" i="3" s="1"/>
  <c r="H45" i="3"/>
  <c r="G45" i="3"/>
  <c r="H18" i="3"/>
  <c r="L18" i="3" s="1"/>
  <c r="G18" i="3"/>
  <c r="K18" i="3" s="1"/>
  <c r="H17" i="3"/>
  <c r="G17" i="3"/>
  <c r="H44" i="3"/>
  <c r="L44" i="3" s="1"/>
  <c r="G44" i="3"/>
  <c r="K44" i="3" s="1"/>
  <c r="H16" i="3"/>
  <c r="L16" i="3" s="1"/>
  <c r="G16" i="3"/>
  <c r="K16" i="3" s="1"/>
  <c r="H56" i="3"/>
  <c r="L56" i="3" s="1"/>
  <c r="G56" i="3"/>
  <c r="K56" i="3" s="1"/>
  <c r="H43" i="3"/>
  <c r="L43" i="3" s="1"/>
  <c r="G43" i="3"/>
  <c r="K43" i="3" s="1"/>
  <c r="H32" i="3"/>
  <c r="L32" i="3" s="1"/>
  <c r="G32" i="3"/>
  <c r="K32" i="3" s="1"/>
  <c r="H55" i="3"/>
  <c r="L55" i="3" s="1"/>
  <c r="G55" i="3"/>
  <c r="K55" i="3" s="1"/>
  <c r="H31" i="3"/>
  <c r="L31" i="3" s="1"/>
  <c r="G31" i="3"/>
  <c r="K31" i="3" s="1"/>
  <c r="H15" i="3"/>
  <c r="L15" i="3" s="1"/>
  <c r="G15" i="3"/>
  <c r="K15" i="3" s="1"/>
  <c r="H42" i="3"/>
  <c r="L42" i="3" s="1"/>
  <c r="G42" i="3"/>
  <c r="K42" i="3" s="1"/>
  <c r="H30" i="3"/>
  <c r="L30" i="3" s="1"/>
  <c r="G30" i="3"/>
  <c r="K30" i="3" s="1"/>
  <c r="H41" i="3"/>
  <c r="L41" i="3" s="1"/>
  <c r="G41" i="3"/>
  <c r="K41" i="3" s="1"/>
  <c r="H29" i="3"/>
  <c r="L29" i="3" s="1"/>
  <c r="G29" i="3"/>
  <c r="K29" i="3" s="1"/>
  <c r="H14" i="3"/>
  <c r="L14" i="3" s="1"/>
  <c r="G14" i="3"/>
  <c r="K14" i="3" s="1"/>
  <c r="H13" i="3"/>
  <c r="L13" i="3" s="1"/>
  <c r="G13" i="3"/>
  <c r="K13" i="3" s="1"/>
  <c r="H40" i="3"/>
  <c r="L40" i="3" s="1"/>
  <c r="G40" i="3"/>
  <c r="K40" i="3" s="1"/>
  <c r="H39" i="3"/>
  <c r="G39" i="3"/>
  <c r="H12" i="3"/>
  <c r="L12" i="3" s="1"/>
  <c r="G12" i="3"/>
  <c r="K12" i="3" s="1"/>
  <c r="H11" i="3"/>
  <c r="L11" i="3" s="1"/>
  <c r="G11" i="3"/>
  <c r="K11" i="3" s="1"/>
  <c r="H28" i="3"/>
  <c r="L28" i="3" s="1"/>
  <c r="G28" i="3"/>
  <c r="K28" i="3" s="1"/>
  <c r="H27" i="3"/>
  <c r="L27" i="3" s="1"/>
  <c r="G27" i="3"/>
  <c r="K27" i="3" s="1"/>
  <c r="H26" i="3"/>
  <c r="L26" i="3" s="1"/>
  <c r="G26" i="3"/>
  <c r="K26" i="3" s="1"/>
  <c r="H38" i="3"/>
  <c r="L38" i="3" s="1"/>
  <c r="G38" i="3"/>
  <c r="K38" i="3" s="1"/>
  <c r="H54" i="3"/>
  <c r="L54" i="3" s="1"/>
  <c r="G54" i="3"/>
  <c r="K54" i="3" s="1"/>
  <c r="H53" i="3"/>
  <c r="L53" i="3" s="1"/>
  <c r="G53" i="3"/>
  <c r="K53" i="3" s="1"/>
  <c r="H52" i="3"/>
  <c r="L52" i="3" s="1"/>
  <c r="G52" i="3"/>
  <c r="K52" i="3" s="1"/>
  <c r="H51" i="3"/>
  <c r="L51" i="3" s="1"/>
  <c r="G51" i="3"/>
  <c r="K51" i="3" s="1"/>
  <c r="H50" i="3"/>
  <c r="L50" i="3" s="1"/>
  <c r="G50" i="3"/>
  <c r="K50" i="3" s="1"/>
  <c r="H49" i="3"/>
  <c r="L49" i="3" s="1"/>
  <c r="G49" i="3"/>
  <c r="K49" i="3" s="1"/>
  <c r="H48" i="3"/>
  <c r="L48" i="3" s="1"/>
  <c r="G48" i="3"/>
  <c r="K48" i="3" s="1"/>
  <c r="H25" i="3"/>
  <c r="L25" i="3" s="1"/>
  <c r="G25" i="3"/>
  <c r="K25" i="3" s="1"/>
  <c r="H24" i="3"/>
  <c r="L24" i="3" s="1"/>
  <c r="G24" i="3"/>
  <c r="K24" i="3" s="1"/>
  <c r="H37" i="3"/>
  <c r="L37" i="3" s="1"/>
  <c r="G37" i="3"/>
  <c r="K37" i="3" s="1"/>
  <c r="H36" i="3"/>
  <c r="L36" i="3" s="1"/>
  <c r="G36" i="3"/>
  <c r="K36" i="3" s="1"/>
  <c r="H23" i="3"/>
  <c r="L23" i="3" s="1"/>
  <c r="G23" i="3"/>
  <c r="K23" i="3" s="1"/>
  <c r="H10" i="3"/>
  <c r="L10" i="3" s="1"/>
  <c r="G10" i="3"/>
  <c r="K10" i="3" s="1"/>
  <c r="H9" i="3"/>
  <c r="L9" i="3" s="1"/>
  <c r="G9" i="3"/>
  <c r="K9" i="3" s="1"/>
  <c r="H22" i="3"/>
  <c r="L22" i="3" s="1"/>
  <c r="G22" i="3"/>
  <c r="K22" i="3" s="1"/>
  <c r="H8" i="3"/>
  <c r="L8" i="3" s="1"/>
  <c r="G8" i="3"/>
  <c r="H7" i="3"/>
  <c r="L7" i="3" s="1"/>
  <c r="G7" i="3"/>
  <c r="K7" i="3" s="1"/>
  <c r="H35" i="3"/>
  <c r="L35" i="3" s="1"/>
  <c r="G35" i="3"/>
  <c r="K35" i="3" s="1"/>
  <c r="H47" i="3"/>
  <c r="L47" i="3" s="1"/>
  <c r="G47" i="3"/>
  <c r="K47" i="3" s="1"/>
  <c r="K57" i="3" s="1"/>
  <c r="H6" i="3"/>
  <c r="L6" i="3" s="1"/>
  <c r="G6" i="3"/>
  <c r="H34" i="3"/>
  <c r="L34" i="3" s="1"/>
  <c r="G34" i="3"/>
  <c r="K34" i="3" s="1"/>
  <c r="H5" i="3"/>
  <c r="L5" i="3" s="1"/>
  <c r="G5" i="3"/>
  <c r="H52" i="2"/>
  <c r="G52" i="2"/>
  <c r="G7" i="1"/>
  <c r="F7" i="1"/>
  <c r="K33" i="3" l="1"/>
  <c r="L57" i="3"/>
  <c r="L33" i="3"/>
  <c r="K5" i="3"/>
  <c r="D5" i="3"/>
  <c r="K6" i="3"/>
  <c r="D6" i="3"/>
  <c r="K8" i="3"/>
  <c r="D8" i="3"/>
  <c r="K39" i="3"/>
  <c r="K17" i="3"/>
  <c r="K45" i="3"/>
  <c r="L21" i="3"/>
  <c r="L39" i="3"/>
  <c r="L17" i="3"/>
  <c r="L45" i="3"/>
  <c r="D34" i="3"/>
  <c r="D47" i="3"/>
  <c r="D7" i="3"/>
  <c r="D22" i="3"/>
  <c r="D10" i="3"/>
  <c r="D36" i="3"/>
  <c r="D24" i="3"/>
  <c r="D48" i="3"/>
  <c r="D50" i="3"/>
  <c r="D52" i="3"/>
  <c r="D54" i="3"/>
  <c r="D26" i="3"/>
  <c r="D28" i="3"/>
  <c r="D12" i="3"/>
  <c r="D40" i="3"/>
  <c r="D14" i="3"/>
  <c r="D41" i="3"/>
  <c r="D42" i="3"/>
  <c r="D31" i="3"/>
  <c r="D32" i="3"/>
  <c r="D56" i="3"/>
  <c r="D44" i="3"/>
  <c r="D18" i="3"/>
  <c r="D19" i="3"/>
  <c r="G21" i="3"/>
  <c r="G46" i="3"/>
  <c r="D35" i="3"/>
  <c r="D9" i="3"/>
  <c r="G33" i="3"/>
  <c r="D23" i="3"/>
  <c r="D37" i="3"/>
  <c r="D25" i="3"/>
  <c r="D49" i="3"/>
  <c r="D51" i="3"/>
  <c r="D53" i="3"/>
  <c r="D38" i="3"/>
  <c r="D27" i="3"/>
  <c r="D11" i="3"/>
  <c r="D39" i="3"/>
  <c r="D13" i="3"/>
  <c r="D29" i="3"/>
  <c r="D30" i="3"/>
  <c r="D15" i="3"/>
  <c r="D55" i="3"/>
  <c r="D43" i="3"/>
  <c r="D16" i="3"/>
  <c r="D17" i="3"/>
  <c r="D45" i="3"/>
  <c r="D20" i="3"/>
  <c r="H46" i="3"/>
  <c r="H57" i="3"/>
  <c r="H33" i="3"/>
  <c r="H21" i="3"/>
  <c r="H58" i="3" s="1"/>
  <c r="I58" i="3"/>
  <c r="G57" i="3"/>
  <c r="J58" i="3"/>
  <c r="K21" i="3" l="1"/>
  <c r="K58" i="3" s="1"/>
  <c r="O45" i="3"/>
  <c r="K46" i="3"/>
  <c r="O17" i="3"/>
  <c r="L46" i="3"/>
  <c r="L58" i="3" s="1"/>
  <c r="O43" i="3"/>
  <c r="O11" i="3"/>
  <c r="O27" i="3"/>
  <c r="O38" i="3"/>
  <c r="O25" i="3"/>
  <c r="D33" i="3"/>
  <c r="O35" i="3"/>
  <c r="O6" i="3"/>
  <c r="O5" i="3"/>
  <c r="O56" i="3"/>
  <c r="O31" i="3"/>
  <c r="O41" i="3"/>
  <c r="O12" i="3"/>
  <c r="O50" i="3"/>
  <c r="G58" i="3"/>
  <c r="D58" i="3" s="1"/>
  <c r="D57" i="3"/>
  <c r="O20" i="3"/>
  <c r="O13" i="3"/>
  <c r="O53" i="3"/>
  <c r="O37" i="3"/>
  <c r="O9" i="3"/>
  <c r="O32" i="3"/>
  <c r="O28" i="3"/>
  <c r="O48" i="3"/>
  <c r="O10" i="3"/>
  <c r="O47" i="3"/>
  <c r="O34" i="3"/>
  <c r="O16" i="3"/>
  <c r="O55" i="3"/>
  <c r="O15" i="3"/>
  <c r="O39" i="3"/>
  <c r="D46" i="3"/>
  <c r="O18" i="3"/>
  <c r="O14" i="3"/>
  <c r="O26" i="3"/>
  <c r="O22" i="3"/>
  <c r="O30" i="3"/>
  <c r="O29" i="3"/>
  <c r="O51" i="3"/>
  <c r="O49" i="3"/>
  <c r="O23" i="3"/>
  <c r="O8" i="3"/>
  <c r="D21" i="3"/>
  <c r="O19" i="3"/>
  <c r="O44" i="3"/>
  <c r="O42" i="3"/>
  <c r="O40" i="3"/>
  <c r="O54" i="3"/>
  <c r="O52" i="3"/>
  <c r="O24" i="3"/>
  <c r="O36" i="3"/>
  <c r="O7" i="3"/>
  <c r="O58" i="3" l="1"/>
</calcChain>
</file>

<file path=xl/sharedStrings.xml><?xml version="1.0" encoding="utf-8"?>
<sst xmlns="http://schemas.openxmlformats.org/spreadsheetml/2006/main" count="312" uniqueCount="140">
  <si>
    <t>Наименование территориальной избирательной комиссии</t>
  </si>
  <si>
    <t>Наименование и номер одномандатного избирательного округа</t>
  </si>
  <si>
    <t>Число избирателей</t>
  </si>
  <si>
    <t>Количество передаваемых марок</t>
  </si>
  <si>
    <t>по одномандатному избирательному округу</t>
  </si>
  <si>
    <t>по федеральному избирательному округу</t>
  </si>
  <si>
    <t>Территориальная избирательная комиссия Анжеро-Судженского городского округа</t>
  </si>
  <si>
    <t>Кемеровская область – Кемеровский одномандатный избирательный округ № 101</t>
  </si>
  <si>
    <t>Территориальная избирательная комиссия Беловского городского округа</t>
  </si>
  <si>
    <t>Кемеровская область – Заводский одномандатный избирательный округ № 103</t>
  </si>
  <si>
    <t xml:space="preserve">Территориальная избирательная комиссия  Березовского городского округа </t>
  </si>
  <si>
    <t>Территориальная избирательная комиссия Калтанского городского округа</t>
  </si>
  <si>
    <t>Кемеровская область – Новокузнецкий одномандатный избирательный округ № 104</t>
  </si>
  <si>
    <t xml:space="preserve">Территориальная избирательная комиссия Заводского района Кемеровского городского округа </t>
  </si>
  <si>
    <t>Территориальная избирательная комиссия  ж.р. Кедровка, Промышленновский Кемеровского городского округа</t>
  </si>
  <si>
    <t>Территориальная избирательная комиссия  Кировского района Кемеровского городского округа</t>
  </si>
  <si>
    <t>Территориальная избирательная комиссия  Ленинского района Кемеровского городского округа</t>
  </si>
  <si>
    <t>Кемеровская область – Прокопьевский одномандатный избирательный округ № 102</t>
  </si>
  <si>
    <t>Территориальная избирательная комиссия Рудничного района Кемеровского городского округа</t>
  </si>
  <si>
    <t>Территориальная избирательная комиссия Центрального района Кемеровского городского округа</t>
  </si>
  <si>
    <t xml:space="preserve">Территориальная избирательная комиссия  Киселевского городского округа                                </t>
  </si>
  <si>
    <t xml:space="preserve">Территориальная избирательная комиссия  Краснобродского городского округа                             </t>
  </si>
  <si>
    <t xml:space="preserve">Территориальная избирательная комиссия Ленинска-Кузнецкого городского округа                        </t>
  </si>
  <si>
    <t xml:space="preserve">Территориальная избирательная комиссия Междуреченского  городского округа                              </t>
  </si>
  <si>
    <t xml:space="preserve">Территориальная избирательная комиссия Мысковского городского округа </t>
  </si>
  <si>
    <t xml:space="preserve">Территориальная избирательная комиссия  Заводского района Новокузнецкого городского округа     </t>
  </si>
  <si>
    <t>Кемеровская область – Новокузнецкий одномандатный избирательный округ  № 104</t>
  </si>
  <si>
    <t xml:space="preserve">Территориальная избирательная комиссия  Кузнецкого района Новокузнецкого городского округа   </t>
  </si>
  <si>
    <t xml:space="preserve">Территориальная избирательная комиссия  Куйбышевского района Новокузнецкого городского округа   </t>
  </si>
  <si>
    <t xml:space="preserve">Территориальная избирательная комиссия  Новоильинского района Новокузнецкого городского округа   </t>
  </si>
  <si>
    <t xml:space="preserve">Территориальная избирательная комиссия   Орджоникидзевского района Новокузнецкого городского округа   </t>
  </si>
  <si>
    <t xml:space="preserve">Территориальная избирательная комиссия  Центрального района Новокузнецкого городского округа   </t>
  </si>
  <si>
    <t xml:space="preserve">Территориальная избирательная комиссия  Осинниковского  городского округа                                 </t>
  </si>
  <si>
    <t xml:space="preserve">Территориальная избирательная комиссия  Полысаевского городского округа    </t>
  </si>
  <si>
    <t xml:space="preserve">Территориальная избирательная комиссия  Зенковского района Прокопьевского городского округа  </t>
  </si>
  <si>
    <t xml:space="preserve">Территориальная избирательная комиссия  Рудничного района Прокопьевского городского округа   </t>
  </si>
  <si>
    <t xml:space="preserve">Территориальная избирательная комиссия  Центрального района Прокопьевского городского округа   </t>
  </si>
  <si>
    <t>Территориальная избирательная комиссия Тайгинского городского округа</t>
  </si>
  <si>
    <t xml:space="preserve">Территориальная избирательная комиссия </t>
  </si>
  <si>
    <t xml:space="preserve">Юргинского городского округа  </t>
  </si>
  <si>
    <t xml:space="preserve">Территориальная избирательная комиссия  Беловского муниципального округа                               </t>
  </si>
  <si>
    <t xml:space="preserve">Территориальная избирательная комиссия  Гурьевского муниципального округа       </t>
  </si>
  <si>
    <t>Территориальная избирательная комиссия  Ижморского муниципального округа</t>
  </si>
  <si>
    <t xml:space="preserve">Территориальная избирательная комиссия  Кемеровского муниципального округа  </t>
  </si>
  <si>
    <t xml:space="preserve">Территориальная избирательная комиссия Крапивинского муниципального округа </t>
  </si>
  <si>
    <t>Территориальная избирательная комиссия Ленинск-Кузнецкого муниципального округа</t>
  </si>
  <si>
    <t>Территориальная избирательная комиссия  Мариинского муниципального округа</t>
  </si>
  <si>
    <t xml:space="preserve">Территориальная избирательная комиссия Новокузнецкого муниципального района </t>
  </si>
  <si>
    <t>Территориальная избирательная комиссия  Прокопьевского муниципального округа</t>
  </si>
  <si>
    <t>Территориальная избирательная комиссия  Промышленновского муниципального округа</t>
  </si>
  <si>
    <t xml:space="preserve">Территориальная избирательная комиссия  Таштагольского муниципального района                   </t>
  </si>
  <si>
    <t>Территориальная избирательная комиссия  Тисульского муниципального округа</t>
  </si>
  <si>
    <t>Топкинского муниципального округа</t>
  </si>
  <si>
    <t xml:space="preserve">Территориальная избирательная комиссия  Тяжинского муниципального округа </t>
  </si>
  <si>
    <t>Территориальная избирательная комиссия  Чебулинского муниципального округа</t>
  </si>
  <si>
    <t xml:space="preserve">Территориальная избирательная комиссия  Юргинского муниципального округа </t>
  </si>
  <si>
    <t>Территориальная избирательная комиссия Яйского  муниципального округа</t>
  </si>
  <si>
    <t>Территориальная избирательная комиссия  Яшкинского муниципального округа</t>
  </si>
  <si>
    <t>ИТОГО</t>
  </si>
  <si>
    <t>Количество передаваемых бюллетеней</t>
  </si>
  <si>
    <t>Количество передаваемых бюллетеней КОИБ</t>
  </si>
  <si>
    <t>ТИК Анжеро-Судженского городского округа</t>
  </si>
  <si>
    <t>ТИК Беловского городского округа</t>
  </si>
  <si>
    <t xml:space="preserve">ТИК  Березовского городского округа </t>
  </si>
  <si>
    <t>ТИК Калтанского городского округа</t>
  </si>
  <si>
    <t xml:space="preserve">ТИК Заводского района Кемеровского городского округа </t>
  </si>
  <si>
    <t>ТИК  ж.р. Кедровка, Промышленновский Кемеровского городского округа</t>
  </si>
  <si>
    <t>ТИК  Кировского района Кемеровского городского округа</t>
  </si>
  <si>
    <t>ТИК  Ленинского района Кемеровского городского округа</t>
  </si>
  <si>
    <t>ТИК Рудничного района Кемеровского городского округа</t>
  </si>
  <si>
    <t>ТИК Центрального района Кемеровского городского округа</t>
  </si>
  <si>
    <t xml:space="preserve">ТИК  Киселевского городского округа                                </t>
  </si>
  <si>
    <t xml:space="preserve">ТИК  Краснобродского городского округа                             </t>
  </si>
  <si>
    <t xml:space="preserve">ТИК Ленинска-Кузнецкого городского округа                        </t>
  </si>
  <si>
    <t xml:space="preserve">ТИК Междуреченского  городского округа                              </t>
  </si>
  <si>
    <t xml:space="preserve">ТИК Мысковского городского округа </t>
  </si>
  <si>
    <t xml:space="preserve">ТИК  Заводского района Новокузнецкого городского округа     </t>
  </si>
  <si>
    <t xml:space="preserve">ТИК  Кузнецкого района Новокузнецкого городского округа   </t>
  </si>
  <si>
    <t xml:space="preserve">ТИК  Куйбышевского района Новокузнецкого городского округа   </t>
  </si>
  <si>
    <t xml:space="preserve">ТИК  Новоильинского района Новокузнецкого городского округа   </t>
  </si>
  <si>
    <t xml:space="preserve">ТИК   Орджоникидзевского района Новокузнецкого городского округа   </t>
  </si>
  <si>
    <t xml:space="preserve">ТИК  Центрального района Новокузнецкого городского округа   </t>
  </si>
  <si>
    <t xml:space="preserve">ТИК  Осинниковского  городского округа                                 </t>
  </si>
  <si>
    <t xml:space="preserve">ТИК  Полысаевского городского округа    </t>
  </si>
  <si>
    <t xml:space="preserve">ТИК  Зенковского района Прокопьевского городского округа  </t>
  </si>
  <si>
    <t xml:space="preserve">ТИК  Рудничного района Прокопьевского городского округа   </t>
  </si>
  <si>
    <t xml:space="preserve">ТИК  Центрального района Прокопьевского городского округа   </t>
  </si>
  <si>
    <t>ТИК Тайгинского городского округа</t>
  </si>
  <si>
    <t xml:space="preserve">ТИК Юргинского городского округа  </t>
  </si>
  <si>
    <t xml:space="preserve">ТИК  Беловского муниципального округа                               </t>
  </si>
  <si>
    <t xml:space="preserve">ТИК  Гурьевского муниципального округа       </t>
  </si>
  <si>
    <t>ТИК  Ижморского муниципального округа</t>
  </si>
  <si>
    <t xml:space="preserve">ТИК  Кемеровского муниципального округа  </t>
  </si>
  <si>
    <t xml:space="preserve">ТИК Крапивинского муниципального округа </t>
  </si>
  <si>
    <t>ТИК Ленинск-Кузнецкого муниципального округа</t>
  </si>
  <si>
    <t>ТИК  Мариинского муниципального округа</t>
  </si>
  <si>
    <t xml:space="preserve">ТИК Новокузнецкого муниципального района </t>
  </si>
  <si>
    <t>ТИК  Прокопьевского муниципального округа</t>
  </si>
  <si>
    <t>ТИК  Промышленновского муниципального округа</t>
  </si>
  <si>
    <t xml:space="preserve">ТИК  Таштагольского муниципального района                   </t>
  </si>
  <si>
    <t>ТИК  Тисульского муниципального округа</t>
  </si>
  <si>
    <t>ТИК Топкинского муниципального округа</t>
  </si>
  <si>
    <t xml:space="preserve">ТИК  Тяжинского муниципального округа </t>
  </si>
  <si>
    <t>ТИК  Чебулинского муниципального округа</t>
  </si>
  <si>
    <t xml:space="preserve">ТИК  Юргинского муниципального округа </t>
  </si>
  <si>
    <t>ТИК Яйского  муниципального округа</t>
  </si>
  <si>
    <t>ТИК  Яшкинского муниципального округа</t>
  </si>
  <si>
    <t>№ 101</t>
  </si>
  <si>
    <t>№ 103</t>
  </si>
  <si>
    <t>№ 104</t>
  </si>
  <si>
    <t xml:space="preserve"> № 104</t>
  </si>
  <si>
    <t>№ 102</t>
  </si>
  <si>
    <t>Номер ТИК</t>
  </si>
  <si>
    <t>Всего 101 округ</t>
  </si>
  <si>
    <t>Всего 102 округ</t>
  </si>
  <si>
    <t>Всего 104 округ</t>
  </si>
  <si>
    <t>Всего 103 округ</t>
  </si>
  <si>
    <t xml:space="preserve">Общее количество передаваемых избирательных бюллетеней </t>
  </si>
  <si>
    <t>Количество избирательных бюллетеней для голосования с использованием  КОИБ</t>
  </si>
  <si>
    <t>Количество избирательных бюллетеней для голосования без использования  КОИБ</t>
  </si>
  <si>
    <t>Число бюллетеней</t>
  </si>
  <si>
    <t>Количество видов</t>
  </si>
  <si>
    <t>Вес, кг.</t>
  </si>
  <si>
    <t>ВЕС избирательных бюллетеней для голосования без использования  КОИБ</t>
  </si>
  <si>
    <t>ВЕС избирательных бюллетеней для голосования с использованием  КОИБ</t>
  </si>
  <si>
    <t>Общее Число бюллетеней</t>
  </si>
  <si>
    <t>02.09.2021 16-00</t>
  </si>
  <si>
    <t>06.09.2021 10-00</t>
  </si>
  <si>
    <t>07.09.2021 18-00</t>
  </si>
  <si>
    <t>09.09.2021 18-00</t>
  </si>
  <si>
    <t>11.09.2021 18-00</t>
  </si>
  <si>
    <t>от 3 сентября 2021 г. № 200/1922-6</t>
  </si>
  <si>
    <t>Приложение</t>
  </si>
  <si>
    <t>к постановлению</t>
  </si>
  <si>
    <t>Избирательной комиссии</t>
  </si>
  <si>
    <t xml:space="preserve">Кемеровкой области - Кузбасса </t>
  </si>
  <si>
    <t>«Приложение</t>
  </si>
  <si>
    <t>Кемеровкой области - Кузбасса</t>
  </si>
  <si>
    <t>от 30 августа 2021 г. № 198/1911-6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</si>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</sst>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2" xfId="0" applyFont="1" applyBorder="1" applyAlignment="1">
      <alignment vertical="top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/>
    <xf numFmtId="0" fontId="0" fillId="0" borderId="2" xfId="0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4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"/>
  <sheetViews>
    <sheetView tabSelected="1" zoomScaleNormal="100" workbookViewId="0">
      <selection activeCell="D71" sqref="D71"/>
    </sheetView>
  </sheetViews>
  <sheetFormatPr defaultRowHeight="15.75" x14ac:dyDescent="0.25"/>
  <cols>
    <col min="1" max="1" width="3.125" style="28" customWidth="1"/>
    <col min="2" max="2" width="33.25" style="54" customWidth="1"/>
    <col min="3" max="3" width="7.625" style="28" customWidth="1"/>
    <col min="4" max="4" width="9.875" customWidth="1"/>
    <col min="5" max="6" width="9" hidden="1" customWidth="1"/>
    <col min="7" max="7" width="11.25" customWidth="1"/>
    <col min="8" max="8" width="9" customWidth="1"/>
    <col min="11" max="14" width="9" hidden="1" customWidth="1"/>
    <col min="15" max="15" width="7.75" customWidth="1"/>
    <col min="16" max="19" width="0" hidden="1" customWidth="1"/>
    <col min="20" max="21" width="9" hidden="1" customWidth="1"/>
    <col min="22" max="22" width="9" style="26"/>
    <col min="23" max="24" width="9" style="26" hidden="1" customWidth="1"/>
    <col min="25" max="25" width="9" style="26"/>
    <col min="26" max="27" width="0" style="26" hidden="1" customWidth="1"/>
    <col min="28" max="28" width="9" style="26"/>
    <col min="29" max="30" width="9" style="26" hidden="1" customWidth="1"/>
    <col min="31" max="31" width="9" style="26"/>
    <col min="32" max="32" width="9" style="28"/>
  </cols>
  <sheetData>
    <row r="1" spans="1:32" s="8" customFormat="1" x14ac:dyDescent="0.25">
      <c r="A1" s="28"/>
      <c r="B1" s="54"/>
      <c r="C1" s="87" t="s">
        <v>132</v>
      </c>
      <c r="D1" s="87"/>
      <c r="E1" s="87"/>
      <c r="F1" s="87"/>
      <c r="G1" s="87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8"/>
    </row>
    <row r="2" spans="1:32" s="8" customFormat="1" x14ac:dyDescent="0.25">
      <c r="A2" s="28"/>
      <c r="B2" s="54"/>
      <c r="C2" s="87" t="s">
        <v>133</v>
      </c>
      <c r="D2" s="87"/>
      <c r="E2" s="87"/>
      <c r="F2" s="87"/>
      <c r="G2" s="87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8"/>
    </row>
    <row r="3" spans="1:32" s="8" customFormat="1" x14ac:dyDescent="0.25">
      <c r="A3" s="28"/>
      <c r="B3" s="54"/>
      <c r="C3" s="87" t="s">
        <v>134</v>
      </c>
      <c r="D3" s="87"/>
      <c r="E3" s="87"/>
      <c r="F3" s="87"/>
      <c r="G3" s="87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8"/>
    </row>
    <row r="4" spans="1:32" s="50" customFormat="1" ht="14.25" customHeight="1" x14ac:dyDescent="0.25">
      <c r="A4" s="28"/>
      <c r="B4" s="54"/>
      <c r="C4" s="89" t="s">
        <v>135</v>
      </c>
      <c r="D4" s="89"/>
      <c r="E4" s="89"/>
      <c r="F4" s="89"/>
      <c r="G4" s="89"/>
    </row>
    <row r="5" spans="1:32" s="50" customFormat="1" ht="14.25" customHeight="1" x14ac:dyDescent="0.25">
      <c r="A5" s="28"/>
      <c r="B5" s="54"/>
      <c r="C5" s="88" t="s">
        <v>131</v>
      </c>
      <c r="D5" s="86"/>
      <c r="E5" s="86"/>
      <c r="F5" s="86"/>
      <c r="G5" s="86"/>
    </row>
    <row r="6" spans="1:32" s="50" customFormat="1" ht="14.25" customHeight="1" x14ac:dyDescent="0.25">
      <c r="A6" s="28"/>
      <c r="B6" s="54"/>
      <c r="C6" s="88" t="s">
        <v>136</v>
      </c>
      <c r="D6" s="88"/>
      <c r="E6" s="88"/>
      <c r="F6" s="88"/>
      <c r="G6" s="88"/>
    </row>
    <row r="7" spans="1:32" s="50" customFormat="1" ht="14.25" customHeight="1" x14ac:dyDescent="0.25">
      <c r="A7" s="28"/>
      <c r="B7" s="54"/>
      <c r="C7" s="88" t="s">
        <v>133</v>
      </c>
      <c r="D7" s="88"/>
      <c r="E7" s="88"/>
      <c r="F7" s="88"/>
      <c r="G7" s="88"/>
    </row>
    <row r="8" spans="1:32" s="50" customFormat="1" ht="14.25" customHeight="1" x14ac:dyDescent="0.25">
      <c r="A8" s="28"/>
      <c r="B8" s="54"/>
      <c r="C8" s="88" t="s">
        <v>134</v>
      </c>
      <c r="D8" s="88"/>
      <c r="E8" s="88"/>
      <c r="F8" s="88"/>
      <c r="G8" s="88"/>
    </row>
    <row r="9" spans="1:32" s="50" customFormat="1" ht="14.25" customHeight="1" x14ac:dyDescent="0.25">
      <c r="A9" s="28"/>
      <c r="B9" s="54"/>
      <c r="C9" s="88" t="s">
        <v>137</v>
      </c>
      <c r="D9" s="88"/>
      <c r="E9" s="88"/>
      <c r="F9" s="88"/>
      <c r="G9" s="88"/>
    </row>
    <row r="10" spans="1:32" ht="18.75" x14ac:dyDescent="0.25">
      <c r="C10" s="91" t="s">
        <v>138</v>
      </c>
      <c r="D10" s="90"/>
      <c r="E10" s="90"/>
      <c r="F10" s="90"/>
      <c r="G10" s="90"/>
      <c r="V10"/>
      <c r="W10"/>
      <c r="X10"/>
      <c r="Y10"/>
      <c r="Z10"/>
      <c r="AA10"/>
      <c r="AB10"/>
      <c r="AC10"/>
      <c r="AD10"/>
      <c r="AE10"/>
      <c r="AF10"/>
    </row>
    <row r="11" spans="1:32" s="8" customFormat="1" x14ac:dyDescent="0.25">
      <c r="A11" s="28"/>
      <c r="B11" s="54"/>
      <c r="C11" s="28"/>
    </row>
    <row r="12" spans="1:32" x14ac:dyDescent="0.25">
      <c r="A12" s="66" t="s">
        <v>112</v>
      </c>
      <c r="B12" s="64" t="s">
        <v>0</v>
      </c>
      <c r="C12" s="64" t="s">
        <v>1</v>
      </c>
      <c r="V12"/>
      <c r="W12"/>
      <c r="X12"/>
      <c r="Y12"/>
      <c r="Z12"/>
      <c r="AA12"/>
      <c r="AB12"/>
      <c r="AC12"/>
      <c r="AD12"/>
      <c r="AE12"/>
      <c r="AF12"/>
    </row>
    <row r="13" spans="1:32" x14ac:dyDescent="0.25">
      <c r="A13" s="67"/>
      <c r="B13" s="64"/>
      <c r="C13" s="64"/>
      <c r="V13"/>
      <c r="W13"/>
      <c r="X13"/>
      <c r="Y13"/>
      <c r="Z13"/>
      <c r="AA13"/>
      <c r="AB13"/>
      <c r="AC13"/>
      <c r="AD13"/>
      <c r="AE13"/>
      <c r="AF13"/>
    </row>
    <row r="14" spans="1:32" s="8" customFormat="1" x14ac:dyDescent="0.25">
      <c r="A14" s="28"/>
      <c r="B14" s="54" t="s">
        <v>126</v>
      </c>
      <c r="C14" s="28"/>
    </row>
    <row r="15" spans="1:32" s="50" customFormat="1" x14ac:dyDescent="0.2">
      <c r="A15" s="47">
        <f>сорт!A25</f>
        <v>15</v>
      </c>
      <c r="B15" s="51" t="str">
        <f>сорт!B25</f>
        <v xml:space="preserve">ТИК Мысковского городского округа </v>
      </c>
      <c r="C15" s="47">
        <f>сорт!C25</f>
        <v>102</v>
      </c>
    </row>
    <row r="16" spans="1:32" s="8" customFormat="1" x14ac:dyDescent="0.25">
      <c r="A16" s="47">
        <f>сорт!A56</f>
        <v>39</v>
      </c>
      <c r="B16" s="51" t="str">
        <f>сорт!B56</f>
        <v xml:space="preserve">ТИК  Таштагольского муниципального района                   </v>
      </c>
      <c r="C16" s="47">
        <f>сорт!C56</f>
        <v>104</v>
      </c>
    </row>
    <row r="17" spans="1:32" x14ac:dyDescent="0.25">
      <c r="A17" s="47">
        <f>сорт!A18</f>
        <v>43</v>
      </c>
      <c r="B17" s="51" t="str">
        <f>сорт!B18</f>
        <v>ТИК  Чебулинского муниципального округа</v>
      </c>
      <c r="C17" s="47">
        <f>сорт!C18</f>
        <v>101</v>
      </c>
      <c r="V17"/>
      <c r="W17"/>
      <c r="X17"/>
      <c r="Y17"/>
      <c r="Z17"/>
      <c r="AA17"/>
      <c r="AB17"/>
      <c r="AC17"/>
      <c r="AD17"/>
      <c r="AE17"/>
      <c r="AF17"/>
    </row>
    <row r="18" spans="1:32" s="8" customFormat="1" x14ac:dyDescent="0.25">
      <c r="A18" s="49">
        <f>сорт!A19</f>
        <v>45</v>
      </c>
      <c r="B18" s="52" t="str">
        <f>сорт!B19</f>
        <v>ТИК Яйского  муниципального округа</v>
      </c>
      <c r="C18" s="49">
        <f>сорт!C19</f>
        <v>101</v>
      </c>
    </row>
    <row r="19" spans="1:32" s="8" customFormat="1" x14ac:dyDescent="0.25">
      <c r="A19" s="65"/>
      <c r="B19" s="65"/>
      <c r="C19" s="48"/>
    </row>
    <row r="20" spans="1:32" s="8" customFormat="1" x14ac:dyDescent="0.25">
      <c r="B20" s="8" t="s">
        <v>127</v>
      </c>
    </row>
    <row r="21" spans="1:32" s="8" customFormat="1" x14ac:dyDescent="0.25">
      <c r="A21" s="49">
        <f>сорт!A30</f>
        <v>33</v>
      </c>
      <c r="B21" s="52" t="str">
        <f>сорт!B30</f>
        <v xml:space="preserve">ТИК Крапивинского муниципального округа </v>
      </c>
      <c r="C21" s="49">
        <f>сорт!C30</f>
        <v>102</v>
      </c>
    </row>
    <row r="22" spans="1:32" s="8" customFormat="1" x14ac:dyDescent="0.25">
      <c r="A22" s="49">
        <f>сорт!A23</f>
        <v>11</v>
      </c>
      <c r="B22" s="52" t="str">
        <f>сорт!B23</f>
        <v xml:space="preserve">ТИК  Киселевского городского округа                                </v>
      </c>
      <c r="C22" s="49">
        <f>сорт!C23</f>
        <v>102</v>
      </c>
    </row>
    <row r="23" spans="1:32" s="8" customFormat="1" x14ac:dyDescent="0.25">
      <c r="A23" s="49">
        <f>сорт!A24</f>
        <v>14</v>
      </c>
      <c r="B23" s="53" t="str">
        <f>сорт!B24</f>
        <v xml:space="preserve">ТИК Междуреченского  городского округа                              </v>
      </c>
      <c r="C23" s="49">
        <f>сорт!C24</f>
        <v>102</v>
      </c>
    </row>
    <row r="24" spans="1:32" s="8" customFormat="1" x14ac:dyDescent="0.25">
      <c r="A24" s="49">
        <f>сорт!A26</f>
        <v>24</v>
      </c>
      <c r="B24" s="53" t="str">
        <f>сорт!B26</f>
        <v xml:space="preserve">ТИК  Зенковского района Прокопьевского городского округа  </v>
      </c>
      <c r="C24" s="49">
        <f>сорт!C26</f>
        <v>102</v>
      </c>
    </row>
    <row r="25" spans="1:32" s="8" customFormat="1" x14ac:dyDescent="0.25">
      <c r="A25" s="49">
        <f>сорт!A27</f>
        <v>25</v>
      </c>
      <c r="B25" s="53" t="str">
        <f>сорт!B27</f>
        <v xml:space="preserve">ТИК  Рудничного района Прокопьевского городского округа   </v>
      </c>
      <c r="C25" s="49">
        <f>сорт!C27</f>
        <v>102</v>
      </c>
    </row>
    <row r="26" spans="1:32" s="8" customFormat="1" x14ac:dyDescent="0.25">
      <c r="A26" s="49">
        <f>сорт!A28</f>
        <v>26</v>
      </c>
      <c r="B26" s="53" t="str">
        <f>сорт!B28</f>
        <v xml:space="preserve">ТИК  Центрального района Прокопьевского городского округа   </v>
      </c>
      <c r="C26" s="49">
        <f>сорт!C28</f>
        <v>102</v>
      </c>
    </row>
    <row r="27" spans="1:32" x14ac:dyDescent="0.25">
      <c r="A27" s="49">
        <f>сорт!A32</f>
        <v>37</v>
      </c>
      <c r="B27" s="53" t="str">
        <f>сорт!B32</f>
        <v>ТИК  Прокопьевского муниципального округа</v>
      </c>
      <c r="C27" s="49">
        <f>сорт!C32</f>
        <v>102</v>
      </c>
      <c r="V27"/>
      <c r="W27"/>
      <c r="X27"/>
      <c r="Y27"/>
      <c r="Z27"/>
      <c r="AA27"/>
      <c r="AB27"/>
      <c r="AC27"/>
      <c r="AD27"/>
      <c r="AE27"/>
      <c r="AF27"/>
    </row>
    <row r="28" spans="1:32" s="8" customFormat="1" x14ac:dyDescent="0.25">
      <c r="A28" s="47">
        <f>сорт!A5</f>
        <v>1</v>
      </c>
      <c r="B28" s="51" t="str">
        <f>сорт!B5</f>
        <v>ТИК Анжеро-Судженского городского округа</v>
      </c>
      <c r="C28" s="48">
        <f>сорт!C5</f>
        <v>101</v>
      </c>
    </row>
    <row r="29" spans="1:32" s="8" customFormat="1" x14ac:dyDescent="0.25">
      <c r="A29" s="65"/>
      <c r="B29" s="65"/>
      <c r="C29" s="4"/>
    </row>
    <row r="30" spans="1:32" s="8" customFormat="1" x14ac:dyDescent="0.25">
      <c r="B30" s="8" t="s">
        <v>128</v>
      </c>
    </row>
    <row r="31" spans="1:32" s="8" customFormat="1" x14ac:dyDescent="0.25">
      <c r="A31" s="49">
        <f>сорт!A37</f>
        <v>13</v>
      </c>
      <c r="B31" s="52" t="str">
        <f>сорт!B37</f>
        <v xml:space="preserve">ТИК Ленинска-Кузнецкого городского округа                        </v>
      </c>
      <c r="C31" s="49">
        <f>сорт!C37</f>
        <v>103</v>
      </c>
    </row>
    <row r="32" spans="1:32" s="8" customFormat="1" x14ac:dyDescent="0.25">
      <c r="A32" s="49">
        <f>сорт!A38</f>
        <v>23</v>
      </c>
      <c r="B32" s="52" t="str">
        <f>сорт!B38</f>
        <v xml:space="preserve">ТИК  Полысаевского городского округа    </v>
      </c>
      <c r="C32" s="49">
        <f>сорт!C38</f>
        <v>103</v>
      </c>
    </row>
    <row r="33" spans="1:32" s="8" customFormat="1" x14ac:dyDescent="0.25">
      <c r="A33" s="48">
        <f>сорт!A43</f>
        <v>38</v>
      </c>
      <c r="B33" s="51" t="str">
        <f>сорт!B43</f>
        <v>ТИК  Промышленновского муниципального округа</v>
      </c>
      <c r="C33" s="48">
        <f>сорт!C43</f>
        <v>103</v>
      </c>
    </row>
    <row r="34" spans="1:32" s="8" customFormat="1" x14ac:dyDescent="0.25">
      <c r="A34" s="48">
        <f>сорт!A44</f>
        <v>41</v>
      </c>
      <c r="B34" s="51" t="str">
        <f>сорт!B44</f>
        <v>ТИК Топкинского муниципального округа</v>
      </c>
      <c r="C34" s="48">
        <f>сорт!C44</f>
        <v>103</v>
      </c>
    </row>
    <row r="35" spans="1:32" s="8" customFormat="1" x14ac:dyDescent="0.25">
      <c r="A35" s="49">
        <f>сорт!A34</f>
        <v>2</v>
      </c>
      <c r="B35" s="52" t="str">
        <f>сорт!B34</f>
        <v>ТИК Беловского городского округа</v>
      </c>
      <c r="C35" s="49">
        <f>сорт!C34</f>
        <v>103</v>
      </c>
    </row>
    <row r="36" spans="1:32" s="8" customFormat="1" x14ac:dyDescent="0.25">
      <c r="A36" s="49">
        <f>сорт!A39</f>
        <v>29</v>
      </c>
      <c r="B36" s="52" t="str">
        <f>сорт!B39</f>
        <v xml:space="preserve">ТИК  Беловского муниципального округа                               </v>
      </c>
      <c r="C36" s="49">
        <f>сорт!C39</f>
        <v>103</v>
      </c>
    </row>
    <row r="37" spans="1:32" x14ac:dyDescent="0.25">
      <c r="A37" s="49">
        <f>сорт!A40</f>
        <v>30</v>
      </c>
      <c r="B37" s="53" t="str">
        <f>сорт!B40</f>
        <v xml:space="preserve">ТИК  Гурьевского муниципального округа       </v>
      </c>
      <c r="C37" s="49">
        <f>сорт!C40</f>
        <v>103</v>
      </c>
      <c r="V37"/>
      <c r="W37"/>
      <c r="X37"/>
      <c r="Y37"/>
      <c r="Z37"/>
      <c r="AA37"/>
      <c r="AB37"/>
      <c r="AC37"/>
      <c r="AD37"/>
      <c r="AE37"/>
      <c r="AF37"/>
    </row>
    <row r="38" spans="1:32" x14ac:dyDescent="0.25">
      <c r="A38" s="49">
        <f>сорт!A42</f>
        <v>34</v>
      </c>
      <c r="B38" s="53" t="str">
        <f>сорт!B42</f>
        <v>ТИК Ленинск-Кузнецкого муниципального округа</v>
      </c>
      <c r="C38" s="49">
        <f>сорт!C42</f>
        <v>103</v>
      </c>
      <c r="V38"/>
      <c r="W38"/>
      <c r="X38"/>
      <c r="Y38"/>
      <c r="Z38"/>
      <c r="AA38"/>
      <c r="AB38"/>
      <c r="AC38"/>
      <c r="AD38"/>
      <c r="AE38"/>
      <c r="AF38"/>
    </row>
    <row r="39" spans="1:32" x14ac:dyDescent="0.25">
      <c r="A39" s="49">
        <f>сорт!A36</f>
        <v>12</v>
      </c>
      <c r="B39" s="53" t="str">
        <f>сорт!B36</f>
        <v xml:space="preserve">ТИК  Краснобродского городского округа                             </v>
      </c>
      <c r="C39" s="49">
        <f>сорт!C36</f>
        <v>103</v>
      </c>
      <c r="V39"/>
      <c r="W39"/>
      <c r="X39"/>
      <c r="Y39"/>
      <c r="Z39"/>
      <c r="AA39"/>
      <c r="AB39"/>
      <c r="AC39"/>
      <c r="AD39"/>
      <c r="AE39"/>
      <c r="AF39"/>
    </row>
    <row r="40" spans="1:32" x14ac:dyDescent="0.25">
      <c r="A40" s="49">
        <f>сорт!A45</f>
        <v>44</v>
      </c>
      <c r="B40" s="52" t="str">
        <f>сорт!B45</f>
        <v xml:space="preserve">ТИК  Юргинского муниципального округа </v>
      </c>
      <c r="C40" s="49">
        <f>сорт!C45</f>
        <v>103</v>
      </c>
      <c r="V40"/>
      <c r="W40"/>
      <c r="X40"/>
      <c r="Y40"/>
      <c r="Z40"/>
      <c r="AA40"/>
      <c r="AB40"/>
      <c r="AC40"/>
      <c r="AD40"/>
      <c r="AE40"/>
      <c r="AF40"/>
    </row>
    <row r="41" spans="1:32" s="8" customFormat="1" x14ac:dyDescent="0.25">
      <c r="A41" s="65"/>
      <c r="B41" s="65"/>
      <c r="C41" s="49"/>
    </row>
    <row r="42" spans="1:32" s="8" customFormat="1" x14ac:dyDescent="0.25">
      <c r="A42" s="28"/>
      <c r="B42" s="54" t="s">
        <v>129</v>
      </c>
      <c r="C42" s="28"/>
    </row>
    <row r="43" spans="1:32" s="8" customFormat="1" x14ac:dyDescent="0.25">
      <c r="A43" s="49">
        <f>сорт!A31</f>
        <v>36</v>
      </c>
      <c r="B43" s="53" t="str">
        <f>сорт!B31</f>
        <v xml:space="preserve">ТИК Новокузнецкого муниципального района </v>
      </c>
      <c r="C43" s="49">
        <f>сорт!C31</f>
        <v>102</v>
      </c>
    </row>
    <row r="44" spans="1:32" s="8" customFormat="1" x14ac:dyDescent="0.25">
      <c r="A44" s="49">
        <f>сорт!A55</f>
        <v>36</v>
      </c>
      <c r="B44" s="53" t="str">
        <f>сорт!B55</f>
        <v xml:space="preserve">ТИК Новокузнецкого муниципального района </v>
      </c>
      <c r="C44" s="49">
        <f>сорт!C55</f>
        <v>104</v>
      </c>
    </row>
    <row r="45" spans="1:32" s="8" customFormat="1" x14ac:dyDescent="0.25">
      <c r="A45" s="49">
        <f>сорт!A47</f>
        <v>4</v>
      </c>
      <c r="B45" s="52" t="str">
        <f>сорт!B47</f>
        <v>ТИК Калтанского городского округа</v>
      </c>
      <c r="C45" s="49">
        <f>сорт!C47</f>
        <v>104</v>
      </c>
    </row>
    <row r="46" spans="1:32" x14ac:dyDescent="0.25">
      <c r="A46" s="49">
        <f>сорт!A54</f>
        <v>22</v>
      </c>
      <c r="B46" s="52" t="str">
        <f>сорт!B54</f>
        <v xml:space="preserve">ТИК  Осинниковского  городского округа                                 </v>
      </c>
      <c r="C46" s="49">
        <f>сорт!C54</f>
        <v>104</v>
      </c>
      <c r="V46"/>
      <c r="W46"/>
      <c r="X46"/>
      <c r="Y46"/>
      <c r="Z46"/>
      <c r="AA46"/>
      <c r="AB46"/>
      <c r="AC46"/>
      <c r="AD46"/>
      <c r="AE46"/>
      <c r="AF46"/>
    </row>
    <row r="47" spans="1:32" s="8" customFormat="1" x14ac:dyDescent="0.25">
      <c r="A47" s="49">
        <f>сорт!A48</f>
        <v>16</v>
      </c>
      <c r="B47" s="52" t="str">
        <f>сорт!B48</f>
        <v xml:space="preserve">ТИК  Заводского района Новокузнецкого городского округа     </v>
      </c>
      <c r="C47" s="49">
        <f>сорт!C48</f>
        <v>104</v>
      </c>
    </row>
    <row r="48" spans="1:32" s="8" customFormat="1" x14ac:dyDescent="0.25">
      <c r="A48" s="49">
        <f>сорт!A49</f>
        <v>17</v>
      </c>
      <c r="B48" s="52" t="str">
        <f>сорт!B49</f>
        <v xml:space="preserve">ТИК  Кузнецкого района Новокузнецкого городского округа   </v>
      </c>
      <c r="C48" s="49">
        <f>сорт!C49</f>
        <v>104</v>
      </c>
    </row>
    <row r="49" spans="1:32" s="8" customFormat="1" x14ac:dyDescent="0.25">
      <c r="A49" s="49">
        <f>сорт!A50</f>
        <v>18</v>
      </c>
      <c r="B49" s="52" t="str">
        <f>сорт!B50</f>
        <v xml:space="preserve">ТИК  Куйбышевского района Новокузнецкого городского округа   </v>
      </c>
      <c r="C49" s="49">
        <f>сорт!C50</f>
        <v>104</v>
      </c>
    </row>
    <row r="50" spans="1:32" x14ac:dyDescent="0.25">
      <c r="A50" s="49">
        <f>сорт!A51</f>
        <v>19</v>
      </c>
      <c r="B50" s="52" t="str">
        <f>сорт!B51</f>
        <v xml:space="preserve">ТИК  Новоильинского района Новокузнецкого городского округа   </v>
      </c>
      <c r="C50" s="49">
        <f>сорт!C51</f>
        <v>104</v>
      </c>
      <c r="V50"/>
      <c r="W50"/>
      <c r="X50"/>
      <c r="Y50"/>
      <c r="Z50"/>
      <c r="AA50"/>
      <c r="AB50"/>
      <c r="AC50"/>
      <c r="AD50"/>
      <c r="AE50"/>
      <c r="AF50"/>
    </row>
    <row r="51" spans="1:32" s="8" customFormat="1" x14ac:dyDescent="0.25">
      <c r="A51" s="49">
        <f>сорт!A52</f>
        <v>20</v>
      </c>
      <c r="B51" s="52" t="str">
        <f>сорт!B52</f>
        <v xml:space="preserve">ТИК   Орджоникидзевского района Новокузнецкого городского округа   </v>
      </c>
      <c r="C51" s="49">
        <f>сорт!C52</f>
        <v>104</v>
      </c>
    </row>
    <row r="52" spans="1:32" s="8" customFormat="1" x14ac:dyDescent="0.25">
      <c r="A52" s="49">
        <f>сорт!A53</f>
        <v>21</v>
      </c>
      <c r="B52" s="52" t="str">
        <f>сорт!B53</f>
        <v xml:space="preserve">ТИК  Центрального района Новокузнецкого городского округа   </v>
      </c>
      <c r="C52" s="49">
        <f>сорт!C53</f>
        <v>104</v>
      </c>
    </row>
    <row r="53" spans="1:32" s="8" customFormat="1" x14ac:dyDescent="0.25">
      <c r="A53" s="65"/>
      <c r="B53" s="65"/>
      <c r="C53" s="49"/>
    </row>
    <row r="54" spans="1:32" s="8" customFormat="1" x14ac:dyDescent="0.25">
      <c r="A54" s="28"/>
      <c r="B54" s="54" t="s">
        <v>130</v>
      </c>
      <c r="C54" s="28"/>
    </row>
    <row r="55" spans="1:32" x14ac:dyDescent="0.25">
      <c r="A55" s="47">
        <f>сорт!A6</f>
        <v>3</v>
      </c>
      <c r="B55" s="51" t="str">
        <f>сорт!B6</f>
        <v xml:space="preserve">ТИК  Березовского городского округа </v>
      </c>
      <c r="C55" s="47">
        <f>сорт!C6</f>
        <v>101</v>
      </c>
      <c r="V55"/>
      <c r="W55"/>
      <c r="X55"/>
      <c r="Y55"/>
      <c r="Z55"/>
      <c r="AA55"/>
      <c r="AB55"/>
      <c r="AC55"/>
      <c r="AD55"/>
      <c r="AE55"/>
      <c r="AF55"/>
    </row>
    <row r="56" spans="1:32" x14ac:dyDescent="0.25">
      <c r="A56" s="48">
        <f>сорт!A13</f>
        <v>31</v>
      </c>
      <c r="B56" s="51" t="str">
        <f>сорт!B13</f>
        <v>ТИК  Ижморского муниципального округа</v>
      </c>
      <c r="C56" s="48">
        <f>сорт!C13</f>
        <v>101</v>
      </c>
      <c r="V56"/>
      <c r="W56"/>
      <c r="X56"/>
      <c r="Y56"/>
      <c r="Z56"/>
      <c r="AA56"/>
      <c r="AB56"/>
      <c r="AC56"/>
      <c r="AD56"/>
      <c r="AE56"/>
      <c r="AF56"/>
    </row>
    <row r="57" spans="1:32" x14ac:dyDescent="0.25">
      <c r="A57" s="49">
        <f>сорт!A12</f>
        <v>28</v>
      </c>
      <c r="B57" s="52" t="str">
        <f>сорт!B12</f>
        <v xml:space="preserve">ТИК Юргинского городского округа  </v>
      </c>
      <c r="C57" s="49">
        <f>сорт!C12</f>
        <v>101</v>
      </c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A58" s="49">
        <f>сорт!A15</f>
        <v>35</v>
      </c>
      <c r="B58" s="52" t="str">
        <f>сорт!B15</f>
        <v>ТИК  Мариинского муниципального округа</v>
      </c>
      <c r="C58" s="49">
        <f>сорт!C15</f>
        <v>101</v>
      </c>
      <c r="V58"/>
      <c r="W58"/>
      <c r="X58"/>
      <c r="Y58"/>
      <c r="Z58"/>
      <c r="AA58"/>
      <c r="AB58"/>
      <c r="AC58"/>
      <c r="AD58"/>
      <c r="AE58"/>
      <c r="AF58"/>
    </row>
    <row r="59" spans="1:32" ht="13.5" customHeight="1" x14ac:dyDescent="0.25">
      <c r="A59" s="49">
        <f>сорт!A16</f>
        <v>40</v>
      </c>
      <c r="B59" s="52" t="str">
        <f>сорт!B16</f>
        <v>ТИК  Тисульского муниципального округа</v>
      </c>
      <c r="C59" s="49">
        <f>сорт!C16</f>
        <v>101</v>
      </c>
      <c r="V59"/>
      <c r="W59"/>
      <c r="X59"/>
      <c r="Y59"/>
      <c r="Z59"/>
      <c r="AA59"/>
      <c r="AB59"/>
      <c r="AC59"/>
      <c r="AD59"/>
      <c r="AE59"/>
      <c r="AF59"/>
    </row>
    <row r="60" spans="1:32" s="8" customFormat="1" ht="13.5" customHeight="1" x14ac:dyDescent="0.25">
      <c r="A60" s="49">
        <f>сорт!A17</f>
        <v>42</v>
      </c>
      <c r="B60" s="52" t="str">
        <f>сорт!B17</f>
        <v xml:space="preserve">ТИК  Тяжинского муниципального округа </v>
      </c>
      <c r="C60" s="49">
        <f>сорт!C17</f>
        <v>101</v>
      </c>
    </row>
    <row r="61" spans="1:32" x14ac:dyDescent="0.25">
      <c r="A61" s="48">
        <f>сорт!A11</f>
        <v>27</v>
      </c>
      <c r="B61" s="51" t="str">
        <f>сорт!B11</f>
        <v>ТИК Тайгинского городского округа</v>
      </c>
      <c r="C61" s="48">
        <f>сорт!C11</f>
        <v>101</v>
      </c>
      <c r="V61"/>
      <c r="W61"/>
      <c r="X61"/>
      <c r="Y61"/>
      <c r="Z61"/>
      <c r="AA61"/>
      <c r="AB61"/>
      <c r="AC61"/>
      <c r="AD61"/>
      <c r="AE61"/>
      <c r="AF61"/>
    </row>
    <row r="62" spans="1:32" x14ac:dyDescent="0.25">
      <c r="A62" s="49">
        <f>сорт!A20</f>
        <v>46</v>
      </c>
      <c r="B62" s="52" t="str">
        <f>сорт!B20</f>
        <v>ТИК  Яшкинского муниципального округа</v>
      </c>
      <c r="C62" s="49">
        <f>сорт!C20</f>
        <v>101</v>
      </c>
      <c r="V62"/>
      <c r="W62"/>
      <c r="X62"/>
      <c r="Y62"/>
      <c r="Z62"/>
      <c r="AA62"/>
      <c r="AB62"/>
      <c r="AC62"/>
      <c r="AD62"/>
      <c r="AE62"/>
      <c r="AF62"/>
    </row>
    <row r="63" spans="1:32" x14ac:dyDescent="0.25">
      <c r="A63" s="49">
        <f>сорт!A14</f>
        <v>32</v>
      </c>
      <c r="B63" s="52" t="str">
        <f>сорт!B14</f>
        <v xml:space="preserve">ТИК  Кемеровского муниципального округа  </v>
      </c>
      <c r="C63" s="49">
        <f>сорт!C14</f>
        <v>101</v>
      </c>
      <c r="V63"/>
      <c r="W63"/>
      <c r="X63"/>
      <c r="Y63"/>
      <c r="Z63"/>
      <c r="AA63"/>
      <c r="AB63"/>
      <c r="AC63"/>
      <c r="AD63"/>
      <c r="AE63"/>
      <c r="AF63"/>
    </row>
    <row r="64" spans="1:32" s="55" customFormat="1" x14ac:dyDescent="0.25">
      <c r="A64" s="49">
        <f>сорт!A29</f>
        <v>32</v>
      </c>
      <c r="B64" s="52" t="str">
        <f>сорт!B29</f>
        <v xml:space="preserve">ТИК  Кемеровского муниципального округа  </v>
      </c>
      <c r="C64" s="49">
        <f>сорт!C29</f>
        <v>102</v>
      </c>
    </row>
    <row r="65" spans="1:32" s="55" customFormat="1" x14ac:dyDescent="0.25">
      <c r="A65" s="49">
        <f>сорт!A41</f>
        <v>32</v>
      </c>
      <c r="B65" s="52" t="str">
        <f>сорт!B41</f>
        <v xml:space="preserve">ТИК  Кемеровского муниципального округа  </v>
      </c>
      <c r="C65" s="49">
        <f>сорт!C41</f>
        <v>103</v>
      </c>
    </row>
    <row r="66" spans="1:32" s="55" customFormat="1" x14ac:dyDescent="0.25">
      <c r="A66" s="49">
        <f>сорт!A7</f>
        <v>6</v>
      </c>
      <c r="B66" s="52" t="str">
        <f>сорт!B7</f>
        <v>ТИК  ж.р. Кедровка, Промышленновский Кемеровского городского округа</v>
      </c>
      <c r="C66" s="49">
        <f>сорт!C7</f>
        <v>101</v>
      </c>
    </row>
    <row r="67" spans="1:32" s="56" customFormat="1" x14ac:dyDescent="0.25">
      <c r="A67" s="49">
        <f>сорт!A8</f>
        <v>7</v>
      </c>
      <c r="B67" s="52" t="str">
        <f>сорт!B8</f>
        <v>ТИК  Кировского района Кемеровского городского округа</v>
      </c>
      <c r="C67" s="49">
        <f>сорт!C8</f>
        <v>101</v>
      </c>
    </row>
    <row r="68" spans="1:32" s="56" customFormat="1" x14ac:dyDescent="0.25">
      <c r="A68" s="49">
        <f>сорт!A9</f>
        <v>9</v>
      </c>
      <c r="B68" s="52" t="str">
        <f>сорт!B9</f>
        <v>ТИК Рудничного района Кемеровского городского округа</v>
      </c>
      <c r="C68" s="49">
        <f>сорт!C9</f>
        <v>101</v>
      </c>
    </row>
    <row r="69" spans="1:32" x14ac:dyDescent="0.25">
      <c r="A69" s="49">
        <f>сорт!A10</f>
        <v>10</v>
      </c>
      <c r="B69" s="52" t="str">
        <f>сорт!B10</f>
        <v>ТИК Центрального района Кемеровского городского округа</v>
      </c>
      <c r="C69" s="49">
        <f>сорт!C10</f>
        <v>101</v>
      </c>
      <c r="V69"/>
      <c r="W69"/>
      <c r="X69"/>
      <c r="Y69"/>
      <c r="Z69"/>
      <c r="AA69"/>
      <c r="AB69"/>
      <c r="AC69"/>
      <c r="AD69"/>
      <c r="AE69"/>
      <c r="AF69"/>
    </row>
    <row r="70" spans="1:32" x14ac:dyDescent="0.25">
      <c r="A70" s="49">
        <f>сорт!A22</f>
        <v>8</v>
      </c>
      <c r="B70" s="52" t="str">
        <f>сорт!B22</f>
        <v>ТИК  Ленинского района Кемеровского городского округа</v>
      </c>
      <c r="C70" s="49">
        <f>сорт!C22</f>
        <v>102</v>
      </c>
      <c r="V70"/>
      <c r="W70"/>
      <c r="X70"/>
      <c r="Y70"/>
      <c r="Z70"/>
      <c r="AA70"/>
      <c r="AB70"/>
      <c r="AC70"/>
      <c r="AD70"/>
      <c r="AE70"/>
      <c r="AF70"/>
    </row>
    <row r="71" spans="1:32" x14ac:dyDescent="0.25">
      <c r="A71" s="49">
        <f>сорт!A35</f>
        <v>5</v>
      </c>
      <c r="B71" s="52" t="str">
        <f>сорт!B35</f>
        <v xml:space="preserve">ТИК Заводского района Кемеровского городского округа </v>
      </c>
      <c r="C71" s="49">
        <f>сорт!C35</f>
        <v>103</v>
      </c>
      <c r="D71" s="92" t="s">
        <v>139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8"/>
      <c r="V71"/>
      <c r="W71"/>
      <c r="X71"/>
      <c r="Y71"/>
      <c r="Z71"/>
      <c r="AA71"/>
      <c r="AB71"/>
      <c r="AC71"/>
      <c r="AD71"/>
      <c r="AE71"/>
      <c r="AF71"/>
    </row>
    <row r="72" spans="1:32" x14ac:dyDescent="0.25">
      <c r="A72" s="27"/>
      <c r="B72"/>
      <c r="C72"/>
      <c r="S72" s="26"/>
      <c r="T72" s="26"/>
      <c r="U72" s="26"/>
      <c r="AC72" s="28"/>
      <c r="AD72"/>
      <c r="AE72"/>
      <c r="AF72"/>
    </row>
    <row r="73" spans="1:32" x14ac:dyDescent="0.25">
      <c r="C73"/>
    </row>
  </sheetData>
  <mergeCells count="16">
    <mergeCell ref="C1:G1"/>
    <mergeCell ref="C2:G2"/>
    <mergeCell ref="C3:G3"/>
    <mergeCell ref="A53:B53"/>
    <mergeCell ref="A29:B29"/>
    <mergeCell ref="A41:B41"/>
    <mergeCell ref="A19:B19"/>
    <mergeCell ref="A12:A13"/>
    <mergeCell ref="B12:B13"/>
    <mergeCell ref="C12:C13"/>
    <mergeCell ref="C5:G5"/>
    <mergeCell ref="C6:G6"/>
    <mergeCell ref="C7:G7"/>
    <mergeCell ref="C8:G8"/>
    <mergeCell ref="C9:G9"/>
    <mergeCell ref="C10:G10"/>
  </mergeCells>
  <pageMargins left="0.15748031496062992" right="0.19685039370078741" top="0.15748031496062992" bottom="0.15748031496062992" header="0.15748031496062992" footer="0.15748031496062992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8"/>
  <sheetViews>
    <sheetView topLeftCell="A10" zoomScale="70" zoomScaleNormal="70" workbookViewId="0">
      <selection activeCell="M61" sqref="M61"/>
    </sheetView>
  </sheetViews>
  <sheetFormatPr defaultRowHeight="15.75" x14ac:dyDescent="0.25"/>
  <cols>
    <col min="1" max="1" width="7" style="8" customWidth="1"/>
    <col min="2" max="2" width="28.125" style="37" customWidth="1"/>
    <col min="3" max="3" width="8.625" style="8" customWidth="1"/>
    <col min="4" max="4" width="9.75" style="8" customWidth="1"/>
    <col min="5" max="6" width="16.25" style="8" customWidth="1"/>
    <col min="7" max="10" width="17.625" style="8" customWidth="1"/>
    <col min="11" max="11" width="14.125" style="8" customWidth="1"/>
    <col min="12" max="12" width="17.75" style="8" customWidth="1"/>
    <col min="13" max="13" width="17.875" style="8" customWidth="1"/>
    <col min="14" max="14" width="23.625" style="8" customWidth="1"/>
    <col min="15" max="16384" width="9" style="8"/>
  </cols>
  <sheetData>
    <row r="3" spans="1:15" ht="58.5" customHeight="1" x14ac:dyDescent="0.25">
      <c r="A3" s="68" t="s">
        <v>112</v>
      </c>
      <c r="B3" s="71" t="s">
        <v>0</v>
      </c>
      <c r="C3" s="68" t="s">
        <v>1</v>
      </c>
      <c r="D3" s="69" t="s">
        <v>125</v>
      </c>
      <c r="E3" s="68" t="s">
        <v>117</v>
      </c>
      <c r="F3" s="68"/>
      <c r="G3" s="68" t="s">
        <v>119</v>
      </c>
      <c r="H3" s="68"/>
      <c r="I3" s="68" t="s">
        <v>118</v>
      </c>
      <c r="J3" s="68"/>
      <c r="K3" s="68" t="s">
        <v>123</v>
      </c>
      <c r="L3" s="68"/>
      <c r="M3" s="68" t="s">
        <v>124</v>
      </c>
      <c r="N3" s="68"/>
      <c r="O3" s="73" t="s">
        <v>122</v>
      </c>
    </row>
    <row r="4" spans="1:15" ht="78.75" x14ac:dyDescent="0.25">
      <c r="A4" s="69"/>
      <c r="B4" s="72"/>
      <c r="C4" s="69"/>
      <c r="D4" s="75"/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3" t="s">
        <v>5</v>
      </c>
      <c r="K4" s="13" t="s">
        <v>4</v>
      </c>
      <c r="L4" s="13" t="s">
        <v>5</v>
      </c>
      <c r="M4" s="13" t="s">
        <v>4</v>
      </c>
      <c r="N4" s="13" t="s">
        <v>5</v>
      </c>
      <c r="O4" s="74"/>
    </row>
    <row r="5" spans="1:15" ht="25.5" x14ac:dyDescent="0.25">
      <c r="A5" s="35">
        <v>1</v>
      </c>
      <c r="B5" s="60" t="s">
        <v>61</v>
      </c>
      <c r="C5" s="5">
        <v>101</v>
      </c>
      <c r="D5" s="17">
        <f t="shared" ref="D5:D36" si="0">G5+H5+I5+J5</f>
        <v>116080</v>
      </c>
      <c r="E5" s="17">
        <v>58040</v>
      </c>
      <c r="F5" s="17">
        <v>58040</v>
      </c>
      <c r="G5" s="18">
        <f t="shared" ref="G5:G38" si="1">E5-I5</f>
        <v>58040</v>
      </c>
      <c r="H5" s="18">
        <f t="shared" ref="H5:H38" si="2">F5-J5</f>
        <v>58040</v>
      </c>
      <c r="I5" s="18"/>
      <c r="J5" s="18"/>
      <c r="K5" s="18">
        <f>G5*0.21*0.41*0.065</f>
        <v>324.82085999999998</v>
      </c>
      <c r="L5" s="18">
        <f>H5*0.21*0.61*0.065</f>
        <v>483.27006</v>
      </c>
      <c r="M5" s="18">
        <f>I5*0.205*0.48*0.08</f>
        <v>0</v>
      </c>
      <c r="N5" s="18">
        <f>J5*0.205*0.71*0.08</f>
        <v>0</v>
      </c>
      <c r="O5" s="29">
        <f>SUM(K5:N5)</f>
        <v>808.09091999999998</v>
      </c>
    </row>
    <row r="6" spans="1:15" ht="18.75" x14ac:dyDescent="0.25">
      <c r="A6" s="35">
        <v>3</v>
      </c>
      <c r="B6" s="60" t="s">
        <v>63</v>
      </c>
      <c r="C6" s="5">
        <v>101</v>
      </c>
      <c r="D6" s="17">
        <f t="shared" si="0"/>
        <v>68278</v>
      </c>
      <c r="E6" s="17">
        <v>34139</v>
      </c>
      <c r="F6" s="17">
        <v>34139</v>
      </c>
      <c r="G6" s="18">
        <f t="shared" si="1"/>
        <v>27219</v>
      </c>
      <c r="H6" s="18">
        <f t="shared" si="2"/>
        <v>27219</v>
      </c>
      <c r="I6" s="19">
        <v>6920</v>
      </c>
      <c r="J6" s="19">
        <v>6920</v>
      </c>
      <c r="K6" s="18">
        <f t="shared" ref="K6:K20" si="3">G6*0.21*0.41*0.065</f>
        <v>152.33113349999999</v>
      </c>
      <c r="L6" s="18">
        <f t="shared" ref="L6:L20" si="4">H6*0.21*0.61*0.065</f>
        <v>226.6390035</v>
      </c>
      <c r="M6" s="18">
        <f t="shared" ref="M6:M56" si="5">I6*0.205*0.48*0.08</f>
        <v>54.474239999999995</v>
      </c>
      <c r="N6" s="18">
        <f t="shared" ref="N6:N20" si="6">J6*0.205*0.71*0.08</f>
        <v>80.576479999999989</v>
      </c>
      <c r="O6" s="29">
        <f t="shared" ref="O6:O56" si="7">SUM(K6:N6)</f>
        <v>514.02085699999998</v>
      </c>
    </row>
    <row r="7" spans="1:15" ht="38.25" x14ac:dyDescent="0.25">
      <c r="A7" s="35">
        <v>6</v>
      </c>
      <c r="B7" s="60" t="s">
        <v>66</v>
      </c>
      <c r="C7" s="5">
        <v>101</v>
      </c>
      <c r="D7" s="17">
        <f t="shared" si="0"/>
        <v>31686</v>
      </c>
      <c r="E7" s="17">
        <v>15843</v>
      </c>
      <c r="F7" s="17">
        <v>15843</v>
      </c>
      <c r="G7" s="18">
        <f t="shared" si="1"/>
        <v>15843</v>
      </c>
      <c r="H7" s="18">
        <f t="shared" si="2"/>
        <v>15843</v>
      </c>
      <c r="I7" s="18"/>
      <c r="J7" s="18"/>
      <c r="K7" s="18">
        <f t="shared" si="3"/>
        <v>88.665349499999991</v>
      </c>
      <c r="L7" s="18">
        <f t="shared" si="4"/>
        <v>131.91673949999998</v>
      </c>
      <c r="M7" s="18">
        <f t="shared" si="5"/>
        <v>0</v>
      </c>
      <c r="N7" s="18">
        <f t="shared" si="6"/>
        <v>0</v>
      </c>
      <c r="O7" s="29">
        <f t="shared" si="7"/>
        <v>220.58208899999997</v>
      </c>
    </row>
    <row r="8" spans="1:15" ht="25.5" x14ac:dyDescent="0.25">
      <c r="A8" s="36">
        <v>7</v>
      </c>
      <c r="B8" s="60" t="s">
        <v>67</v>
      </c>
      <c r="C8" s="5">
        <v>101</v>
      </c>
      <c r="D8" s="17">
        <f t="shared" si="0"/>
        <v>83018</v>
      </c>
      <c r="E8" s="17">
        <v>41509</v>
      </c>
      <c r="F8" s="17">
        <v>41509</v>
      </c>
      <c r="G8" s="18">
        <f t="shared" si="1"/>
        <v>41509</v>
      </c>
      <c r="H8" s="18">
        <f t="shared" si="2"/>
        <v>41509</v>
      </c>
      <c r="I8" s="18"/>
      <c r="J8" s="18"/>
      <c r="K8" s="18">
        <f t="shared" si="3"/>
        <v>232.30511849999996</v>
      </c>
      <c r="L8" s="18">
        <f t="shared" si="4"/>
        <v>345.62468849999999</v>
      </c>
      <c r="M8" s="18">
        <f t="shared" si="5"/>
        <v>0</v>
      </c>
      <c r="N8" s="18">
        <f t="shared" si="6"/>
        <v>0</v>
      </c>
      <c r="O8" s="29">
        <f t="shared" si="7"/>
        <v>577.92980699999998</v>
      </c>
    </row>
    <row r="9" spans="1:15" ht="25.5" x14ac:dyDescent="0.25">
      <c r="A9" s="36">
        <v>9</v>
      </c>
      <c r="B9" s="60" t="s">
        <v>69</v>
      </c>
      <c r="C9" s="5">
        <v>101</v>
      </c>
      <c r="D9" s="17">
        <f t="shared" si="0"/>
        <v>126462</v>
      </c>
      <c r="E9" s="17">
        <v>63231</v>
      </c>
      <c r="F9" s="17">
        <v>63231</v>
      </c>
      <c r="G9" s="18">
        <f t="shared" si="1"/>
        <v>63231</v>
      </c>
      <c r="H9" s="18">
        <f t="shared" si="2"/>
        <v>63231</v>
      </c>
      <c r="I9" s="18"/>
      <c r="J9" s="18"/>
      <c r="K9" s="18">
        <f t="shared" si="3"/>
        <v>353.87229149999996</v>
      </c>
      <c r="L9" s="18">
        <f t="shared" si="4"/>
        <v>526.49292149999997</v>
      </c>
      <c r="M9" s="18">
        <f t="shared" si="5"/>
        <v>0</v>
      </c>
      <c r="N9" s="18">
        <f t="shared" si="6"/>
        <v>0</v>
      </c>
      <c r="O9" s="29">
        <f t="shared" si="7"/>
        <v>880.36521299999993</v>
      </c>
    </row>
    <row r="10" spans="1:15" ht="25.5" x14ac:dyDescent="0.25">
      <c r="A10" s="36">
        <v>10</v>
      </c>
      <c r="B10" s="60" t="s">
        <v>70</v>
      </c>
      <c r="C10" s="5">
        <v>101</v>
      </c>
      <c r="D10" s="17">
        <f t="shared" si="0"/>
        <v>149956</v>
      </c>
      <c r="E10" s="17">
        <v>74978</v>
      </c>
      <c r="F10" s="17">
        <v>74978</v>
      </c>
      <c r="G10" s="18">
        <f t="shared" si="1"/>
        <v>74978</v>
      </c>
      <c r="H10" s="18">
        <f t="shared" si="2"/>
        <v>74978</v>
      </c>
      <c r="I10" s="18"/>
      <c r="J10" s="18"/>
      <c r="K10" s="18">
        <f t="shared" si="3"/>
        <v>419.61437699999999</v>
      </c>
      <c r="L10" s="18">
        <f t="shared" si="4"/>
        <v>624.30431699999997</v>
      </c>
      <c r="M10" s="18">
        <f t="shared" si="5"/>
        <v>0</v>
      </c>
      <c r="N10" s="18">
        <f t="shared" si="6"/>
        <v>0</v>
      </c>
      <c r="O10" s="29">
        <f t="shared" si="7"/>
        <v>1043.918694</v>
      </c>
    </row>
    <row r="11" spans="1:15" ht="18.75" x14ac:dyDescent="0.25">
      <c r="A11" s="36">
        <v>27</v>
      </c>
      <c r="B11" s="60" t="s">
        <v>87</v>
      </c>
      <c r="C11" s="5">
        <v>101</v>
      </c>
      <c r="D11" s="17">
        <f t="shared" si="0"/>
        <v>29996</v>
      </c>
      <c r="E11" s="17">
        <v>14998</v>
      </c>
      <c r="F11" s="17">
        <v>14998</v>
      </c>
      <c r="G11" s="18">
        <f t="shared" si="1"/>
        <v>14998</v>
      </c>
      <c r="H11" s="18">
        <f t="shared" si="2"/>
        <v>14998</v>
      </c>
      <c r="I11" s="18"/>
      <c r="J11" s="18"/>
      <c r="K11" s="18">
        <f t="shared" si="3"/>
        <v>83.936306999999985</v>
      </c>
      <c r="L11" s="18">
        <f t="shared" si="4"/>
        <v>124.880847</v>
      </c>
      <c r="M11" s="18">
        <f t="shared" si="5"/>
        <v>0</v>
      </c>
      <c r="N11" s="18">
        <f t="shared" si="6"/>
        <v>0</v>
      </c>
      <c r="O11" s="29">
        <f t="shared" si="7"/>
        <v>208.81715399999999</v>
      </c>
    </row>
    <row r="12" spans="1:15" ht="18.75" x14ac:dyDescent="0.25">
      <c r="A12" s="36">
        <v>28</v>
      </c>
      <c r="B12" s="60" t="s">
        <v>88</v>
      </c>
      <c r="C12" s="5">
        <v>101</v>
      </c>
      <c r="D12" s="17">
        <f t="shared" si="0"/>
        <v>132802</v>
      </c>
      <c r="E12" s="17">
        <v>66401</v>
      </c>
      <c r="F12" s="17">
        <v>66401</v>
      </c>
      <c r="G12" s="18">
        <f t="shared" si="1"/>
        <v>53911</v>
      </c>
      <c r="H12" s="18">
        <f t="shared" si="2"/>
        <v>53911</v>
      </c>
      <c r="I12" s="18">
        <v>12490</v>
      </c>
      <c r="J12" s="18">
        <v>12490</v>
      </c>
      <c r="K12" s="18">
        <f t="shared" si="3"/>
        <v>301.71291149999996</v>
      </c>
      <c r="L12" s="18">
        <f t="shared" si="4"/>
        <v>448.88994149999996</v>
      </c>
      <c r="M12" s="18">
        <f t="shared" si="5"/>
        <v>98.321279999999987</v>
      </c>
      <c r="N12" s="18">
        <f t="shared" si="6"/>
        <v>145.43355999999997</v>
      </c>
      <c r="O12" s="29">
        <f t="shared" si="7"/>
        <v>994.35769299999981</v>
      </c>
    </row>
    <row r="13" spans="1:15" ht="25.5" x14ac:dyDescent="0.25">
      <c r="A13" s="35">
        <v>31</v>
      </c>
      <c r="B13" s="60" t="s">
        <v>91</v>
      </c>
      <c r="C13" s="5">
        <v>101</v>
      </c>
      <c r="D13" s="17">
        <f t="shared" si="0"/>
        <v>19486</v>
      </c>
      <c r="E13" s="17">
        <v>9743</v>
      </c>
      <c r="F13" s="17">
        <v>9743</v>
      </c>
      <c r="G13" s="18">
        <f t="shared" si="1"/>
        <v>9743</v>
      </c>
      <c r="H13" s="18">
        <f t="shared" si="2"/>
        <v>9743</v>
      </c>
      <c r="I13" s="18"/>
      <c r="J13" s="18"/>
      <c r="K13" s="18">
        <f t="shared" si="3"/>
        <v>54.526699499999999</v>
      </c>
      <c r="L13" s="18">
        <f t="shared" si="4"/>
        <v>81.125089500000001</v>
      </c>
      <c r="M13" s="18">
        <f t="shared" si="5"/>
        <v>0</v>
      </c>
      <c r="N13" s="18">
        <f t="shared" si="6"/>
        <v>0</v>
      </c>
      <c r="O13" s="29">
        <f t="shared" si="7"/>
        <v>135.65178900000001</v>
      </c>
    </row>
    <row r="14" spans="1:15" ht="25.5" x14ac:dyDescent="0.25">
      <c r="A14" s="35">
        <v>32</v>
      </c>
      <c r="B14" s="60" t="s">
        <v>92</v>
      </c>
      <c r="C14" s="5">
        <v>101</v>
      </c>
      <c r="D14" s="17">
        <f t="shared" si="0"/>
        <v>9254</v>
      </c>
      <c r="E14" s="17">
        <v>4627</v>
      </c>
      <c r="F14" s="17">
        <v>4627</v>
      </c>
      <c r="G14" s="18">
        <f t="shared" si="1"/>
        <v>4627</v>
      </c>
      <c r="H14" s="18">
        <f t="shared" si="2"/>
        <v>4627</v>
      </c>
      <c r="I14" s="18"/>
      <c r="J14" s="18"/>
      <c r="K14" s="18">
        <f t="shared" si="3"/>
        <v>25.895005499999996</v>
      </c>
      <c r="L14" s="18">
        <f t="shared" si="4"/>
        <v>38.526715500000002</v>
      </c>
      <c r="M14" s="18">
        <f t="shared" si="5"/>
        <v>0</v>
      </c>
      <c r="N14" s="18">
        <f t="shared" si="6"/>
        <v>0</v>
      </c>
      <c r="O14" s="29">
        <f t="shared" si="7"/>
        <v>64.421720999999991</v>
      </c>
    </row>
    <row r="15" spans="1:15" ht="25.5" x14ac:dyDescent="0.25">
      <c r="A15" s="35">
        <v>35</v>
      </c>
      <c r="B15" s="60" t="s">
        <v>95</v>
      </c>
      <c r="C15" s="5">
        <v>101</v>
      </c>
      <c r="D15" s="17">
        <f t="shared" si="0"/>
        <v>73916</v>
      </c>
      <c r="E15" s="17">
        <v>36958</v>
      </c>
      <c r="F15" s="17">
        <v>36958</v>
      </c>
      <c r="G15" s="18">
        <f t="shared" si="1"/>
        <v>36958</v>
      </c>
      <c r="H15" s="18">
        <f t="shared" si="2"/>
        <v>36958</v>
      </c>
      <c r="I15" s="18"/>
      <c r="J15" s="18"/>
      <c r="K15" s="18">
        <f t="shared" si="3"/>
        <v>206.83544699999996</v>
      </c>
      <c r="L15" s="18">
        <f t="shared" si="4"/>
        <v>307.73078699999996</v>
      </c>
      <c r="M15" s="18">
        <f t="shared" si="5"/>
        <v>0</v>
      </c>
      <c r="N15" s="18">
        <f t="shared" si="6"/>
        <v>0</v>
      </c>
      <c r="O15" s="29">
        <f t="shared" si="7"/>
        <v>514.56623399999989</v>
      </c>
    </row>
    <row r="16" spans="1:15" ht="25.5" x14ac:dyDescent="0.25">
      <c r="A16" s="35">
        <v>40</v>
      </c>
      <c r="B16" s="60" t="s">
        <v>100</v>
      </c>
      <c r="C16" s="5">
        <v>101</v>
      </c>
      <c r="D16" s="17">
        <f t="shared" si="0"/>
        <v>31288</v>
      </c>
      <c r="E16" s="17">
        <v>15644</v>
      </c>
      <c r="F16" s="17">
        <v>15644</v>
      </c>
      <c r="G16" s="18">
        <f t="shared" si="1"/>
        <v>14569</v>
      </c>
      <c r="H16" s="18">
        <f t="shared" si="2"/>
        <v>14569</v>
      </c>
      <c r="I16" s="20">
        <v>1075</v>
      </c>
      <c r="J16" s="20">
        <v>1075</v>
      </c>
      <c r="K16" s="18">
        <f t="shared" si="3"/>
        <v>81.535408499999988</v>
      </c>
      <c r="L16" s="18">
        <f t="shared" si="4"/>
        <v>121.30877849999999</v>
      </c>
      <c r="M16" s="18">
        <f t="shared" si="5"/>
        <v>8.4624000000000006</v>
      </c>
      <c r="N16" s="18">
        <f t="shared" si="6"/>
        <v>12.517300000000001</v>
      </c>
      <c r="O16" s="29">
        <f t="shared" si="7"/>
        <v>223.82388699999998</v>
      </c>
    </row>
    <row r="17" spans="1:15" ht="25.5" x14ac:dyDescent="0.25">
      <c r="A17" s="35">
        <v>42</v>
      </c>
      <c r="B17" s="60" t="s">
        <v>102</v>
      </c>
      <c r="C17" s="5">
        <v>101</v>
      </c>
      <c r="D17" s="17">
        <f t="shared" si="0"/>
        <v>36668</v>
      </c>
      <c r="E17" s="17">
        <v>18334</v>
      </c>
      <c r="F17" s="17">
        <v>18334</v>
      </c>
      <c r="G17" s="18">
        <f t="shared" si="1"/>
        <v>12385</v>
      </c>
      <c r="H17" s="18">
        <f t="shared" si="2"/>
        <v>12385</v>
      </c>
      <c r="I17" s="18">
        <v>5949</v>
      </c>
      <c r="J17" s="18">
        <v>5949</v>
      </c>
      <c r="K17" s="18">
        <f t="shared" si="3"/>
        <v>69.312652499999984</v>
      </c>
      <c r="L17" s="18">
        <f t="shared" si="4"/>
        <v>103.12370249999999</v>
      </c>
      <c r="M17" s="18">
        <f t="shared" si="5"/>
        <v>46.830527999999994</v>
      </c>
      <c r="N17" s="18">
        <f t="shared" si="6"/>
        <v>69.270155999999986</v>
      </c>
      <c r="O17" s="29">
        <f t="shared" si="7"/>
        <v>288.53703899999994</v>
      </c>
    </row>
    <row r="18" spans="1:15" ht="25.5" x14ac:dyDescent="0.25">
      <c r="A18" s="35">
        <v>43</v>
      </c>
      <c r="B18" s="60" t="s">
        <v>103</v>
      </c>
      <c r="C18" s="5">
        <v>101</v>
      </c>
      <c r="D18" s="17">
        <f t="shared" si="0"/>
        <v>19974</v>
      </c>
      <c r="E18" s="17">
        <v>9987</v>
      </c>
      <c r="F18" s="17">
        <v>9987</v>
      </c>
      <c r="G18" s="18">
        <f t="shared" si="1"/>
        <v>9987</v>
      </c>
      <c r="H18" s="18">
        <f t="shared" si="2"/>
        <v>9987</v>
      </c>
      <c r="I18" s="18"/>
      <c r="J18" s="18"/>
      <c r="K18" s="18">
        <f t="shared" si="3"/>
        <v>55.892245499999994</v>
      </c>
      <c r="L18" s="18">
        <f t="shared" si="4"/>
        <v>83.156755499999989</v>
      </c>
      <c r="M18" s="18">
        <f t="shared" si="5"/>
        <v>0</v>
      </c>
      <c r="N18" s="18">
        <f t="shared" si="6"/>
        <v>0</v>
      </c>
      <c r="O18" s="29">
        <f t="shared" si="7"/>
        <v>139.04900099999998</v>
      </c>
    </row>
    <row r="19" spans="1:15" ht="25.5" x14ac:dyDescent="0.25">
      <c r="A19" s="35">
        <v>45</v>
      </c>
      <c r="B19" s="60" t="s">
        <v>105</v>
      </c>
      <c r="C19" s="5">
        <v>101</v>
      </c>
      <c r="D19" s="17">
        <f t="shared" si="0"/>
        <v>26686</v>
      </c>
      <c r="E19" s="17">
        <v>13343</v>
      </c>
      <c r="F19" s="17">
        <v>13343</v>
      </c>
      <c r="G19" s="18">
        <f t="shared" si="1"/>
        <v>13343</v>
      </c>
      <c r="H19" s="18">
        <f t="shared" si="2"/>
        <v>13343</v>
      </c>
      <c r="I19" s="18"/>
      <c r="J19" s="18"/>
      <c r="K19" s="18">
        <f t="shared" si="3"/>
        <v>74.674099499999983</v>
      </c>
      <c r="L19" s="18">
        <f t="shared" si="4"/>
        <v>111.10048949999999</v>
      </c>
      <c r="M19" s="18">
        <f t="shared" si="5"/>
        <v>0</v>
      </c>
      <c r="N19" s="18">
        <f t="shared" si="6"/>
        <v>0</v>
      </c>
      <c r="O19" s="29">
        <f t="shared" si="7"/>
        <v>185.77458899999999</v>
      </c>
    </row>
    <row r="20" spans="1:15" ht="26.25" thickBot="1" x14ac:dyDescent="0.3">
      <c r="A20" s="38">
        <v>46</v>
      </c>
      <c r="B20" s="61" t="s">
        <v>106</v>
      </c>
      <c r="C20" s="11">
        <v>101</v>
      </c>
      <c r="D20" s="32">
        <f t="shared" si="0"/>
        <v>40450</v>
      </c>
      <c r="E20" s="32">
        <v>20225</v>
      </c>
      <c r="F20" s="32">
        <v>20225</v>
      </c>
      <c r="G20" s="39">
        <f t="shared" si="1"/>
        <v>19093</v>
      </c>
      <c r="H20" s="39">
        <f t="shared" si="2"/>
        <v>19093</v>
      </c>
      <c r="I20" s="39">
        <v>1132</v>
      </c>
      <c r="J20" s="39">
        <v>1132</v>
      </c>
      <c r="K20" s="18">
        <f t="shared" si="3"/>
        <v>106.85397449999999</v>
      </c>
      <c r="L20" s="18">
        <f t="shared" si="4"/>
        <v>158.97786449999998</v>
      </c>
      <c r="M20" s="18">
        <f t="shared" si="5"/>
        <v>8.9111039999999999</v>
      </c>
      <c r="N20" s="18">
        <f t="shared" si="6"/>
        <v>13.181007999999997</v>
      </c>
      <c r="O20" s="57">
        <f t="shared" si="7"/>
        <v>287.92395099999999</v>
      </c>
    </row>
    <row r="21" spans="1:15" s="14" customFormat="1" ht="21" thickBot="1" x14ac:dyDescent="0.35">
      <c r="A21" s="15"/>
      <c r="B21" s="62" t="s">
        <v>113</v>
      </c>
      <c r="C21" s="44"/>
      <c r="D21" s="45">
        <f t="shared" si="0"/>
        <v>996000</v>
      </c>
      <c r="E21" s="46">
        <f t="shared" ref="E21:N21" si="8">SUM(E5:E20)</f>
        <v>498000</v>
      </c>
      <c r="F21" s="46">
        <f t="shared" si="8"/>
        <v>498000</v>
      </c>
      <c r="G21" s="46">
        <f t="shared" si="8"/>
        <v>470434</v>
      </c>
      <c r="H21" s="46">
        <f t="shared" si="8"/>
        <v>470434</v>
      </c>
      <c r="I21" s="46">
        <f t="shared" si="8"/>
        <v>27566</v>
      </c>
      <c r="J21" s="46">
        <f t="shared" si="8"/>
        <v>27566</v>
      </c>
      <c r="K21" s="46">
        <f t="shared" si="8"/>
        <v>2632.7838809999994</v>
      </c>
      <c r="L21" s="46">
        <f t="shared" si="8"/>
        <v>3917.0687010000001</v>
      </c>
      <c r="M21" s="46">
        <f t="shared" si="8"/>
        <v>216.99955199999997</v>
      </c>
      <c r="N21" s="46">
        <f t="shared" si="8"/>
        <v>320.97850399999993</v>
      </c>
      <c r="O21" s="58"/>
    </row>
    <row r="22" spans="1:15" ht="25.5" x14ac:dyDescent="0.25">
      <c r="A22" s="40">
        <v>8</v>
      </c>
      <c r="B22" s="63" t="s">
        <v>68</v>
      </c>
      <c r="C22" s="41">
        <v>102</v>
      </c>
      <c r="D22" s="42">
        <f t="shared" si="0"/>
        <v>187848</v>
      </c>
      <c r="E22" s="42">
        <v>93924</v>
      </c>
      <c r="F22" s="42">
        <v>93924</v>
      </c>
      <c r="G22" s="43">
        <f t="shared" si="1"/>
        <v>93924</v>
      </c>
      <c r="H22" s="43">
        <f t="shared" si="2"/>
        <v>93924</v>
      </c>
      <c r="I22" s="43"/>
      <c r="J22" s="43"/>
      <c r="K22" s="18">
        <f t="shared" ref="K22" si="9">G22*0.21*0.41*0.065</f>
        <v>525.64566600000001</v>
      </c>
      <c r="L22" s="18">
        <f t="shared" ref="L22" si="10">H22*0.21*0.61*0.065</f>
        <v>782.05818599999998</v>
      </c>
      <c r="M22" s="18">
        <f t="shared" si="5"/>
        <v>0</v>
      </c>
      <c r="N22" s="18">
        <f t="shared" ref="N22:N56" si="11">J22*0.205*0.71*0.08</f>
        <v>0</v>
      </c>
      <c r="O22" s="59">
        <f t="shared" si="7"/>
        <v>1307.7038520000001</v>
      </c>
    </row>
    <row r="23" spans="1:15" ht="18.75" x14ac:dyDescent="0.25">
      <c r="A23" s="35">
        <v>11</v>
      </c>
      <c r="B23" s="60" t="s">
        <v>71</v>
      </c>
      <c r="C23" s="5">
        <v>102</v>
      </c>
      <c r="D23" s="17">
        <f t="shared" si="0"/>
        <v>144840</v>
      </c>
      <c r="E23" s="17">
        <v>72420</v>
      </c>
      <c r="F23" s="17">
        <v>72420</v>
      </c>
      <c r="G23" s="18">
        <f t="shared" si="1"/>
        <v>51898</v>
      </c>
      <c r="H23" s="18">
        <f t="shared" si="2"/>
        <v>51898</v>
      </c>
      <c r="I23" s="18">
        <v>20522</v>
      </c>
      <c r="J23" s="18">
        <v>20522</v>
      </c>
      <c r="K23" s="18">
        <f t="shared" ref="K23:K32" si="12">G23*0.21*0.41*0.065</f>
        <v>290.44715699999995</v>
      </c>
      <c r="L23" s="18">
        <f t="shared" ref="L23:L32" si="13">H23*0.21*0.61*0.065</f>
        <v>432.12869699999999</v>
      </c>
      <c r="M23" s="18">
        <f t="shared" si="5"/>
        <v>161.54918399999997</v>
      </c>
      <c r="N23" s="18">
        <f t="shared" si="11"/>
        <v>238.95816799999994</v>
      </c>
      <c r="O23" s="29">
        <f t="shared" si="7"/>
        <v>1123.0832059999998</v>
      </c>
    </row>
    <row r="24" spans="1:15" ht="25.5" x14ac:dyDescent="0.25">
      <c r="A24" s="35">
        <v>14</v>
      </c>
      <c r="B24" s="60" t="s">
        <v>74</v>
      </c>
      <c r="C24" s="5">
        <v>102</v>
      </c>
      <c r="D24" s="17">
        <f t="shared" si="0"/>
        <v>148090</v>
      </c>
      <c r="E24" s="17">
        <v>74045</v>
      </c>
      <c r="F24" s="17">
        <v>74045</v>
      </c>
      <c r="G24" s="18">
        <f t="shared" si="1"/>
        <v>59777</v>
      </c>
      <c r="H24" s="18">
        <f t="shared" si="2"/>
        <v>59777</v>
      </c>
      <c r="I24" s="18">
        <v>14268</v>
      </c>
      <c r="J24" s="18">
        <v>14268</v>
      </c>
      <c r="K24" s="18">
        <f t="shared" si="12"/>
        <v>334.54198049999997</v>
      </c>
      <c r="L24" s="18">
        <f t="shared" si="13"/>
        <v>497.73319049999998</v>
      </c>
      <c r="M24" s="18">
        <f t="shared" si="5"/>
        <v>112.31769599999998</v>
      </c>
      <c r="N24" s="18">
        <f t="shared" si="11"/>
        <v>166.13659199999998</v>
      </c>
      <c r="O24" s="29">
        <f t="shared" si="7"/>
        <v>1110.7294589999999</v>
      </c>
    </row>
    <row r="25" spans="1:15" ht="18.75" x14ac:dyDescent="0.25">
      <c r="A25" s="35">
        <v>15</v>
      </c>
      <c r="B25" s="60" t="s">
        <v>75</v>
      </c>
      <c r="C25" s="5">
        <v>102</v>
      </c>
      <c r="D25" s="17">
        <f t="shared" si="0"/>
        <v>67268</v>
      </c>
      <c r="E25" s="17">
        <v>33634</v>
      </c>
      <c r="F25" s="17">
        <v>33634</v>
      </c>
      <c r="G25" s="18">
        <f t="shared" si="1"/>
        <v>33634</v>
      </c>
      <c r="H25" s="18">
        <f t="shared" si="2"/>
        <v>33634</v>
      </c>
      <c r="I25" s="18"/>
      <c r="J25" s="18"/>
      <c r="K25" s="18">
        <f t="shared" si="12"/>
        <v>188.23268099999999</v>
      </c>
      <c r="L25" s="18">
        <f t="shared" si="13"/>
        <v>280.05350099999998</v>
      </c>
      <c r="M25" s="18">
        <f t="shared" si="5"/>
        <v>0</v>
      </c>
      <c r="N25" s="18">
        <f t="shared" si="11"/>
        <v>0</v>
      </c>
      <c r="O25" s="29">
        <f t="shared" si="7"/>
        <v>468.28618199999994</v>
      </c>
    </row>
    <row r="26" spans="1:15" ht="25.5" x14ac:dyDescent="0.25">
      <c r="A26" s="35">
        <v>24</v>
      </c>
      <c r="B26" s="60" t="s">
        <v>84</v>
      </c>
      <c r="C26" s="5">
        <v>102</v>
      </c>
      <c r="D26" s="17">
        <f t="shared" si="0"/>
        <v>90730</v>
      </c>
      <c r="E26" s="17">
        <v>45365</v>
      </c>
      <c r="F26" s="17">
        <v>45365</v>
      </c>
      <c r="G26" s="18">
        <f t="shared" si="1"/>
        <v>34931</v>
      </c>
      <c r="H26" s="18">
        <f t="shared" si="2"/>
        <v>34931</v>
      </c>
      <c r="I26" s="18">
        <v>10434</v>
      </c>
      <c r="J26" s="18">
        <v>10434</v>
      </c>
      <c r="K26" s="18">
        <f t="shared" si="12"/>
        <v>195.49134149999998</v>
      </c>
      <c r="L26" s="18">
        <f t="shared" si="13"/>
        <v>290.85297149999997</v>
      </c>
      <c r="M26" s="18">
        <f t="shared" si="5"/>
        <v>82.136447999999987</v>
      </c>
      <c r="N26" s="18">
        <f t="shared" si="11"/>
        <v>121.49349599999998</v>
      </c>
      <c r="O26" s="29">
        <f t="shared" si="7"/>
        <v>689.97425699999985</v>
      </c>
    </row>
    <row r="27" spans="1:15" ht="25.5" x14ac:dyDescent="0.25">
      <c r="A27" s="35">
        <v>25</v>
      </c>
      <c r="B27" s="60" t="s">
        <v>85</v>
      </c>
      <c r="C27" s="5">
        <v>102</v>
      </c>
      <c r="D27" s="17">
        <f t="shared" si="0"/>
        <v>97556</v>
      </c>
      <c r="E27" s="17">
        <v>48778</v>
      </c>
      <c r="F27" s="17">
        <v>48778</v>
      </c>
      <c r="G27" s="18">
        <f t="shared" si="1"/>
        <v>43026</v>
      </c>
      <c r="H27" s="18">
        <f t="shared" si="2"/>
        <v>43026</v>
      </c>
      <c r="I27" s="18">
        <v>5752</v>
      </c>
      <c r="J27" s="18">
        <v>5752</v>
      </c>
      <c r="K27" s="18">
        <f t="shared" si="12"/>
        <v>240.79500899999996</v>
      </c>
      <c r="L27" s="18">
        <f t="shared" si="13"/>
        <v>358.255989</v>
      </c>
      <c r="M27" s="18">
        <f t="shared" si="5"/>
        <v>45.279743999999994</v>
      </c>
      <c r="N27" s="18">
        <f t="shared" si="11"/>
        <v>66.976287999999983</v>
      </c>
      <c r="O27" s="29">
        <f t="shared" si="7"/>
        <v>711.30702999999983</v>
      </c>
    </row>
    <row r="28" spans="1:15" ht="25.5" x14ac:dyDescent="0.25">
      <c r="A28" s="35">
        <v>26</v>
      </c>
      <c r="B28" s="60" t="s">
        <v>86</v>
      </c>
      <c r="C28" s="5">
        <v>102</v>
      </c>
      <c r="D28" s="17">
        <f t="shared" si="0"/>
        <v>90400</v>
      </c>
      <c r="E28" s="17">
        <v>45200</v>
      </c>
      <c r="F28" s="17">
        <v>45200</v>
      </c>
      <c r="G28" s="18">
        <f t="shared" si="1"/>
        <v>39270</v>
      </c>
      <c r="H28" s="18">
        <f t="shared" si="2"/>
        <v>39270</v>
      </c>
      <c r="I28" s="18">
        <v>5930</v>
      </c>
      <c r="J28" s="18">
        <v>5930</v>
      </c>
      <c r="K28" s="18">
        <f t="shared" si="12"/>
        <v>219.77455499999996</v>
      </c>
      <c r="L28" s="18">
        <f t="shared" si="13"/>
        <v>326.98165499999993</v>
      </c>
      <c r="M28" s="18">
        <f t="shared" si="5"/>
        <v>46.680959999999999</v>
      </c>
      <c r="N28" s="18">
        <f t="shared" si="11"/>
        <v>69.048919999999995</v>
      </c>
      <c r="O28" s="29">
        <f t="shared" si="7"/>
        <v>662.48608999999988</v>
      </c>
    </row>
    <row r="29" spans="1:15" ht="25.5" x14ac:dyDescent="0.25">
      <c r="A29" s="35">
        <v>32</v>
      </c>
      <c r="B29" s="60" t="s">
        <v>92</v>
      </c>
      <c r="C29" s="5">
        <v>102</v>
      </c>
      <c r="D29" s="17">
        <f t="shared" si="0"/>
        <v>23276</v>
      </c>
      <c r="E29" s="17">
        <v>11638</v>
      </c>
      <c r="F29" s="17">
        <v>11638</v>
      </c>
      <c r="G29" s="18">
        <f t="shared" si="1"/>
        <v>11638</v>
      </c>
      <c r="H29" s="18">
        <f t="shared" si="2"/>
        <v>11638</v>
      </c>
      <c r="I29" s="18"/>
      <c r="J29" s="18"/>
      <c r="K29" s="18">
        <f t="shared" si="12"/>
        <v>65.132067000000006</v>
      </c>
      <c r="L29" s="18">
        <f t="shared" si="13"/>
        <v>96.903807</v>
      </c>
      <c r="M29" s="18">
        <f t="shared" si="5"/>
        <v>0</v>
      </c>
      <c r="N29" s="18">
        <f t="shared" si="11"/>
        <v>0</v>
      </c>
      <c r="O29" s="29">
        <f t="shared" si="7"/>
        <v>162.03587400000001</v>
      </c>
    </row>
    <row r="30" spans="1:15" ht="25.5" x14ac:dyDescent="0.25">
      <c r="A30" s="35">
        <v>33</v>
      </c>
      <c r="B30" s="60" t="s">
        <v>93</v>
      </c>
      <c r="C30" s="5">
        <v>102</v>
      </c>
      <c r="D30" s="17">
        <f t="shared" si="0"/>
        <v>34474</v>
      </c>
      <c r="E30" s="17">
        <v>17237</v>
      </c>
      <c r="F30" s="17">
        <v>17237</v>
      </c>
      <c r="G30" s="18">
        <f t="shared" si="1"/>
        <v>8716</v>
      </c>
      <c r="H30" s="18">
        <f t="shared" si="2"/>
        <v>8716</v>
      </c>
      <c r="I30" s="18">
        <v>8521</v>
      </c>
      <c r="J30" s="18">
        <v>8521</v>
      </c>
      <c r="K30" s="18">
        <f t="shared" si="12"/>
        <v>48.779094000000001</v>
      </c>
      <c r="L30" s="18">
        <f t="shared" si="13"/>
        <v>72.573773999999986</v>
      </c>
      <c r="M30" s="18">
        <f t="shared" si="5"/>
        <v>67.077311999999992</v>
      </c>
      <c r="N30" s="18">
        <f t="shared" si="11"/>
        <v>99.218523999999988</v>
      </c>
      <c r="O30" s="29">
        <f t="shared" si="7"/>
        <v>287.64870399999995</v>
      </c>
    </row>
    <row r="31" spans="1:15" ht="25.5" x14ac:dyDescent="0.25">
      <c r="A31" s="35">
        <v>36</v>
      </c>
      <c r="B31" s="60" t="s">
        <v>96</v>
      </c>
      <c r="C31" s="5">
        <v>102</v>
      </c>
      <c r="D31" s="17">
        <f t="shared" si="0"/>
        <v>44054</v>
      </c>
      <c r="E31" s="17">
        <v>22027</v>
      </c>
      <c r="F31" s="17">
        <v>22027</v>
      </c>
      <c r="G31" s="18">
        <f t="shared" si="1"/>
        <v>22027</v>
      </c>
      <c r="H31" s="18">
        <f t="shared" si="2"/>
        <v>22027</v>
      </c>
      <c r="I31" s="18"/>
      <c r="J31" s="18"/>
      <c r="K31" s="18">
        <f t="shared" si="12"/>
        <v>123.2741055</v>
      </c>
      <c r="L31" s="18">
        <f t="shared" si="13"/>
        <v>183.4078155</v>
      </c>
      <c r="M31" s="18">
        <f t="shared" si="5"/>
        <v>0</v>
      </c>
      <c r="N31" s="18">
        <f t="shared" si="11"/>
        <v>0</v>
      </c>
      <c r="O31" s="29">
        <f t="shared" si="7"/>
        <v>306.68192099999999</v>
      </c>
    </row>
    <row r="32" spans="1:15" ht="26.25" thickBot="1" x14ac:dyDescent="0.3">
      <c r="A32" s="38">
        <v>37</v>
      </c>
      <c r="B32" s="61" t="s">
        <v>97</v>
      </c>
      <c r="C32" s="11">
        <v>102</v>
      </c>
      <c r="D32" s="32">
        <f t="shared" si="0"/>
        <v>43464</v>
      </c>
      <c r="E32" s="32">
        <v>21732</v>
      </c>
      <c r="F32" s="32">
        <v>21732</v>
      </c>
      <c r="G32" s="39">
        <f t="shared" si="1"/>
        <v>21732</v>
      </c>
      <c r="H32" s="39">
        <f t="shared" si="2"/>
        <v>21732</v>
      </c>
      <c r="I32" s="39"/>
      <c r="J32" s="39"/>
      <c r="K32" s="18">
        <f t="shared" si="12"/>
        <v>121.623138</v>
      </c>
      <c r="L32" s="18">
        <f t="shared" si="13"/>
        <v>180.95149800000002</v>
      </c>
      <c r="M32" s="18">
        <f t="shared" si="5"/>
        <v>0</v>
      </c>
      <c r="N32" s="18">
        <f t="shared" si="11"/>
        <v>0</v>
      </c>
      <c r="O32" s="57">
        <f t="shared" si="7"/>
        <v>302.574636</v>
      </c>
    </row>
    <row r="33" spans="1:15" ht="21" thickBot="1" x14ac:dyDescent="0.3">
      <c r="A33" s="15"/>
      <c r="B33" s="62" t="s">
        <v>114</v>
      </c>
      <c r="C33" s="44"/>
      <c r="D33" s="45">
        <f t="shared" si="0"/>
        <v>972000</v>
      </c>
      <c r="E33" s="46">
        <f t="shared" ref="E33:N33" si="14">SUM(E22:E32)</f>
        <v>486000</v>
      </c>
      <c r="F33" s="46">
        <f t="shared" si="14"/>
        <v>486000</v>
      </c>
      <c r="G33" s="46">
        <f t="shared" si="14"/>
        <v>420573</v>
      </c>
      <c r="H33" s="46">
        <f t="shared" si="14"/>
        <v>420573</v>
      </c>
      <c r="I33" s="46">
        <f t="shared" si="14"/>
        <v>65427</v>
      </c>
      <c r="J33" s="46">
        <f t="shared" si="14"/>
        <v>65427</v>
      </c>
      <c r="K33" s="46">
        <f t="shared" si="14"/>
        <v>2353.7367944999996</v>
      </c>
      <c r="L33" s="46">
        <f t="shared" si="14"/>
        <v>3501.9010844999998</v>
      </c>
      <c r="M33" s="46">
        <f t="shared" si="14"/>
        <v>515.04134399999987</v>
      </c>
      <c r="N33" s="46">
        <f t="shared" si="14"/>
        <v>761.8319879999998</v>
      </c>
      <c r="O33" s="58"/>
    </row>
    <row r="34" spans="1:15" ht="18.75" x14ac:dyDescent="0.25">
      <c r="A34" s="40">
        <v>2</v>
      </c>
      <c r="B34" s="63" t="s">
        <v>62</v>
      </c>
      <c r="C34" s="41">
        <v>103</v>
      </c>
      <c r="D34" s="42">
        <f t="shared" si="0"/>
        <v>196290</v>
      </c>
      <c r="E34" s="42">
        <v>98145</v>
      </c>
      <c r="F34" s="42">
        <v>98145</v>
      </c>
      <c r="G34" s="43">
        <f t="shared" si="1"/>
        <v>82523</v>
      </c>
      <c r="H34" s="43">
        <f t="shared" si="2"/>
        <v>82523</v>
      </c>
      <c r="I34" s="43">
        <v>15622</v>
      </c>
      <c r="J34" s="43">
        <v>15622</v>
      </c>
      <c r="K34" s="18">
        <f t="shared" ref="K34" si="15">G34*0.21*0.41*0.065</f>
        <v>461.83996949999988</v>
      </c>
      <c r="L34" s="18">
        <f t="shared" ref="L34" si="16">H34*0.21*0.61*0.065</f>
        <v>687.12775949999991</v>
      </c>
      <c r="M34" s="18">
        <f t="shared" si="5"/>
        <v>122.97638399999998</v>
      </c>
      <c r="N34" s="18">
        <f t="shared" si="11"/>
        <v>181.902568</v>
      </c>
      <c r="O34" s="59">
        <f t="shared" si="7"/>
        <v>1453.8466809999998</v>
      </c>
    </row>
    <row r="35" spans="1:15" ht="25.5" x14ac:dyDescent="0.25">
      <c r="A35" s="35">
        <v>5</v>
      </c>
      <c r="B35" s="60" t="s">
        <v>65</v>
      </c>
      <c r="C35" s="5">
        <v>103</v>
      </c>
      <c r="D35" s="17">
        <f t="shared" si="0"/>
        <v>213986</v>
      </c>
      <c r="E35" s="17">
        <v>106993</v>
      </c>
      <c r="F35" s="17">
        <v>106993</v>
      </c>
      <c r="G35" s="18">
        <f t="shared" si="1"/>
        <v>106993</v>
      </c>
      <c r="H35" s="18">
        <f t="shared" si="2"/>
        <v>106993</v>
      </c>
      <c r="I35" s="18"/>
      <c r="J35" s="18"/>
      <c r="K35" s="18">
        <f t="shared" ref="K35:K45" si="17">G35*0.21*0.41*0.065</f>
        <v>598.78632449999998</v>
      </c>
      <c r="L35" s="18">
        <f t="shared" ref="L35:L45" si="18">H35*0.21*0.61*0.065</f>
        <v>890.87721450000004</v>
      </c>
      <c r="M35" s="18">
        <f t="shared" si="5"/>
        <v>0</v>
      </c>
      <c r="N35" s="18">
        <f t="shared" si="11"/>
        <v>0</v>
      </c>
      <c r="O35" s="29">
        <f t="shared" si="7"/>
        <v>1489.6635390000001</v>
      </c>
    </row>
    <row r="36" spans="1:15" ht="25.5" x14ac:dyDescent="0.25">
      <c r="A36" s="35">
        <v>12</v>
      </c>
      <c r="B36" s="60" t="s">
        <v>72</v>
      </c>
      <c r="C36" s="5">
        <v>103</v>
      </c>
      <c r="D36" s="17">
        <f t="shared" si="0"/>
        <v>20634</v>
      </c>
      <c r="E36" s="17">
        <v>10317</v>
      </c>
      <c r="F36" s="17">
        <v>10317</v>
      </c>
      <c r="G36" s="18">
        <f t="shared" si="1"/>
        <v>10317</v>
      </c>
      <c r="H36" s="18">
        <f t="shared" si="2"/>
        <v>10317</v>
      </c>
      <c r="I36" s="18"/>
      <c r="J36" s="18"/>
      <c r="K36" s="18">
        <f t="shared" si="17"/>
        <v>57.739090499999989</v>
      </c>
      <c r="L36" s="18">
        <f t="shared" si="18"/>
        <v>85.904500499999983</v>
      </c>
      <c r="M36" s="18">
        <f t="shared" si="5"/>
        <v>0</v>
      </c>
      <c r="N36" s="18">
        <f t="shared" si="11"/>
        <v>0</v>
      </c>
      <c r="O36" s="29">
        <f t="shared" si="7"/>
        <v>143.64359099999996</v>
      </c>
    </row>
    <row r="37" spans="1:15" ht="25.5" x14ac:dyDescent="0.25">
      <c r="A37" s="35">
        <v>13</v>
      </c>
      <c r="B37" s="60" t="s">
        <v>73</v>
      </c>
      <c r="C37" s="5">
        <v>103</v>
      </c>
      <c r="D37" s="17">
        <f t="shared" ref="D37:D58" si="19">G37+H37+I37+J37</f>
        <v>148774</v>
      </c>
      <c r="E37" s="17">
        <v>74387</v>
      </c>
      <c r="F37" s="17">
        <v>74387</v>
      </c>
      <c r="G37" s="18">
        <f t="shared" si="1"/>
        <v>74387</v>
      </c>
      <c r="H37" s="18">
        <f t="shared" si="2"/>
        <v>74387</v>
      </c>
      <c r="I37" s="18"/>
      <c r="J37" s="18"/>
      <c r="K37" s="18">
        <f t="shared" si="17"/>
        <v>416.30684549999995</v>
      </c>
      <c r="L37" s="18">
        <f t="shared" si="18"/>
        <v>619.38335549999999</v>
      </c>
      <c r="M37" s="18">
        <f t="shared" si="5"/>
        <v>0</v>
      </c>
      <c r="N37" s="18">
        <f t="shared" si="11"/>
        <v>0</v>
      </c>
      <c r="O37" s="29">
        <f t="shared" si="7"/>
        <v>1035.6902009999999</v>
      </c>
    </row>
    <row r="38" spans="1:15" ht="25.5" x14ac:dyDescent="0.25">
      <c r="A38" s="35">
        <v>23</v>
      </c>
      <c r="B38" s="60" t="s">
        <v>83</v>
      </c>
      <c r="C38" s="5">
        <v>103</v>
      </c>
      <c r="D38" s="17">
        <f t="shared" si="19"/>
        <v>43162</v>
      </c>
      <c r="E38" s="17">
        <v>21581</v>
      </c>
      <c r="F38" s="17">
        <v>21581</v>
      </c>
      <c r="G38" s="18">
        <f t="shared" si="1"/>
        <v>21581</v>
      </c>
      <c r="H38" s="18">
        <f t="shared" si="2"/>
        <v>21581</v>
      </c>
      <c r="I38" s="18"/>
      <c r="J38" s="18"/>
      <c r="K38" s="18">
        <f t="shared" si="17"/>
        <v>120.77806650000001</v>
      </c>
      <c r="L38" s="18">
        <f t="shared" si="18"/>
        <v>179.6941965</v>
      </c>
      <c r="M38" s="18">
        <f t="shared" si="5"/>
        <v>0</v>
      </c>
      <c r="N38" s="18">
        <f t="shared" si="11"/>
        <v>0</v>
      </c>
      <c r="O38" s="29">
        <f t="shared" si="7"/>
        <v>300.472263</v>
      </c>
    </row>
    <row r="39" spans="1:15" ht="25.5" x14ac:dyDescent="0.25">
      <c r="A39" s="35">
        <v>29</v>
      </c>
      <c r="B39" s="60" t="s">
        <v>89</v>
      </c>
      <c r="C39" s="5">
        <v>103</v>
      </c>
      <c r="D39" s="17">
        <f t="shared" si="19"/>
        <v>42212</v>
      </c>
      <c r="E39" s="17">
        <v>21106</v>
      </c>
      <c r="F39" s="17">
        <v>21106</v>
      </c>
      <c r="G39" s="18">
        <f t="shared" ref="G39:G56" si="20">E39-I39</f>
        <v>21106</v>
      </c>
      <c r="H39" s="18">
        <f t="shared" ref="H39:H56" si="21">F39-J39</f>
        <v>21106</v>
      </c>
      <c r="I39" s="18"/>
      <c r="J39" s="18"/>
      <c r="K39" s="18">
        <f t="shared" si="17"/>
        <v>118.11972900000001</v>
      </c>
      <c r="L39" s="18">
        <f t="shared" si="18"/>
        <v>175.73910900000001</v>
      </c>
      <c r="M39" s="18">
        <f t="shared" si="5"/>
        <v>0</v>
      </c>
      <c r="N39" s="18">
        <f t="shared" si="11"/>
        <v>0</v>
      </c>
      <c r="O39" s="29">
        <f t="shared" si="7"/>
        <v>293.85883799999999</v>
      </c>
    </row>
    <row r="40" spans="1:15" ht="25.5" x14ac:dyDescent="0.25">
      <c r="A40" s="35">
        <v>30</v>
      </c>
      <c r="B40" s="60" t="s">
        <v>90</v>
      </c>
      <c r="C40" s="5">
        <v>103</v>
      </c>
      <c r="D40" s="17">
        <f t="shared" si="19"/>
        <v>62610</v>
      </c>
      <c r="E40" s="17">
        <v>31305</v>
      </c>
      <c r="F40" s="17">
        <v>31305</v>
      </c>
      <c r="G40" s="18">
        <f t="shared" si="20"/>
        <v>27168</v>
      </c>
      <c r="H40" s="18">
        <f t="shared" si="21"/>
        <v>27168</v>
      </c>
      <c r="I40" s="18">
        <v>4137</v>
      </c>
      <c r="J40" s="18">
        <v>4137</v>
      </c>
      <c r="K40" s="18">
        <f t="shared" si="17"/>
        <v>152.04571199999998</v>
      </c>
      <c r="L40" s="18">
        <f t="shared" si="18"/>
        <v>226.21435199999999</v>
      </c>
      <c r="M40" s="18">
        <f t="shared" si="5"/>
        <v>32.566463999999996</v>
      </c>
      <c r="N40" s="18">
        <f t="shared" si="11"/>
        <v>48.171227999999992</v>
      </c>
      <c r="O40" s="29">
        <f t="shared" si="7"/>
        <v>458.99775599999992</v>
      </c>
    </row>
    <row r="41" spans="1:15" ht="25.5" x14ac:dyDescent="0.25">
      <c r="A41" s="35">
        <v>32</v>
      </c>
      <c r="B41" s="60" t="s">
        <v>92</v>
      </c>
      <c r="C41" s="5">
        <v>103</v>
      </c>
      <c r="D41" s="17">
        <f t="shared" si="19"/>
        <v>37832</v>
      </c>
      <c r="E41" s="17">
        <v>18916</v>
      </c>
      <c r="F41" s="17">
        <v>18916</v>
      </c>
      <c r="G41" s="18">
        <f t="shared" si="20"/>
        <v>16492</v>
      </c>
      <c r="H41" s="18">
        <f t="shared" si="21"/>
        <v>16492</v>
      </c>
      <c r="I41" s="18">
        <v>2424</v>
      </c>
      <c r="J41" s="18">
        <v>2424</v>
      </c>
      <c r="K41" s="18">
        <f t="shared" si="17"/>
        <v>92.297477999999984</v>
      </c>
      <c r="L41" s="18">
        <f t="shared" si="18"/>
        <v>137.320638</v>
      </c>
      <c r="M41" s="18">
        <f t="shared" si="5"/>
        <v>19.081727999999998</v>
      </c>
      <c r="N41" s="18">
        <f t="shared" si="11"/>
        <v>28.225055999999995</v>
      </c>
      <c r="O41" s="29">
        <f t="shared" si="7"/>
        <v>276.92489999999998</v>
      </c>
    </row>
    <row r="42" spans="1:15" ht="25.5" x14ac:dyDescent="0.25">
      <c r="A42" s="35">
        <v>34</v>
      </c>
      <c r="B42" s="60" t="s">
        <v>94</v>
      </c>
      <c r="C42" s="5">
        <v>103</v>
      </c>
      <c r="D42" s="17">
        <f t="shared" si="19"/>
        <v>34864</v>
      </c>
      <c r="E42" s="17">
        <v>17432</v>
      </c>
      <c r="F42" s="17">
        <v>17432</v>
      </c>
      <c r="G42" s="18">
        <f t="shared" si="20"/>
        <v>14268</v>
      </c>
      <c r="H42" s="18">
        <f t="shared" si="21"/>
        <v>14268</v>
      </c>
      <c r="I42" s="18">
        <v>3164</v>
      </c>
      <c r="J42" s="18">
        <v>3164</v>
      </c>
      <c r="K42" s="18">
        <f t="shared" si="17"/>
        <v>79.850861999999992</v>
      </c>
      <c r="L42" s="18">
        <f t="shared" si="18"/>
        <v>118.80250199999999</v>
      </c>
      <c r="M42" s="18">
        <f t="shared" si="5"/>
        <v>24.907008000000001</v>
      </c>
      <c r="N42" s="18">
        <f t="shared" si="11"/>
        <v>36.841616000000002</v>
      </c>
      <c r="O42" s="29">
        <f t="shared" si="7"/>
        <v>260.40198799999996</v>
      </c>
    </row>
    <row r="43" spans="1:15" ht="25.5" x14ac:dyDescent="0.25">
      <c r="A43" s="35">
        <v>38</v>
      </c>
      <c r="B43" s="60" t="s">
        <v>98</v>
      </c>
      <c r="C43" s="5">
        <v>103</v>
      </c>
      <c r="D43" s="17">
        <f t="shared" si="19"/>
        <v>65816</v>
      </c>
      <c r="E43" s="17">
        <v>32908</v>
      </c>
      <c r="F43" s="17">
        <v>32908</v>
      </c>
      <c r="G43" s="18">
        <f t="shared" si="20"/>
        <v>29536</v>
      </c>
      <c r="H43" s="18">
        <f t="shared" si="21"/>
        <v>29536</v>
      </c>
      <c r="I43" s="18">
        <v>3372</v>
      </c>
      <c r="J43" s="18">
        <v>3372</v>
      </c>
      <c r="K43" s="18">
        <f t="shared" si="17"/>
        <v>165.298224</v>
      </c>
      <c r="L43" s="18">
        <f t="shared" si="18"/>
        <v>245.93150399999999</v>
      </c>
      <c r="M43" s="18">
        <f t="shared" si="5"/>
        <v>26.544384000000001</v>
      </c>
      <c r="N43" s="18">
        <f t="shared" si="11"/>
        <v>39.263567999999999</v>
      </c>
      <c r="O43" s="29">
        <f t="shared" si="7"/>
        <v>477.03768000000002</v>
      </c>
    </row>
    <row r="44" spans="1:15" ht="25.5" x14ac:dyDescent="0.25">
      <c r="A44" s="35">
        <v>41</v>
      </c>
      <c r="B44" s="60" t="s">
        <v>101</v>
      </c>
      <c r="C44" s="5">
        <v>103</v>
      </c>
      <c r="D44" s="17">
        <f t="shared" si="19"/>
        <v>68740</v>
      </c>
      <c r="E44" s="17">
        <v>34370</v>
      </c>
      <c r="F44" s="17">
        <v>34370</v>
      </c>
      <c r="G44" s="18">
        <f t="shared" si="20"/>
        <v>27609</v>
      </c>
      <c r="H44" s="18">
        <f t="shared" si="21"/>
        <v>27609</v>
      </c>
      <c r="I44" s="18">
        <v>6761</v>
      </c>
      <c r="J44" s="18">
        <v>6761</v>
      </c>
      <c r="K44" s="18">
        <f t="shared" si="17"/>
        <v>154.51376849999997</v>
      </c>
      <c r="L44" s="18">
        <f t="shared" si="18"/>
        <v>229.88633849999997</v>
      </c>
      <c r="M44" s="18">
        <f t="shared" si="5"/>
        <v>53.222591999999999</v>
      </c>
      <c r="N44" s="18">
        <f t="shared" si="11"/>
        <v>78.725083999999995</v>
      </c>
      <c r="O44" s="29">
        <f t="shared" si="7"/>
        <v>516.34778299999994</v>
      </c>
    </row>
    <row r="45" spans="1:15" ht="26.25" thickBot="1" x14ac:dyDescent="0.3">
      <c r="A45" s="38">
        <v>44</v>
      </c>
      <c r="B45" s="61" t="s">
        <v>104</v>
      </c>
      <c r="C45" s="11">
        <v>103</v>
      </c>
      <c r="D45" s="32">
        <f t="shared" si="19"/>
        <v>28880</v>
      </c>
      <c r="E45" s="32">
        <v>14440</v>
      </c>
      <c r="F45" s="32">
        <v>14440</v>
      </c>
      <c r="G45" s="39">
        <f t="shared" si="20"/>
        <v>11361</v>
      </c>
      <c r="H45" s="39">
        <f t="shared" si="21"/>
        <v>11361</v>
      </c>
      <c r="I45" s="39">
        <v>3079</v>
      </c>
      <c r="J45" s="39">
        <v>3079</v>
      </c>
      <c r="K45" s="18">
        <f t="shared" si="17"/>
        <v>63.581836499999994</v>
      </c>
      <c r="L45" s="18">
        <f t="shared" si="18"/>
        <v>94.597366500000007</v>
      </c>
      <c r="M45" s="18">
        <f t="shared" si="5"/>
        <v>24.237887999999998</v>
      </c>
      <c r="N45" s="18">
        <f t="shared" si="11"/>
        <v>35.851875999999997</v>
      </c>
      <c r="O45" s="57">
        <f t="shared" si="7"/>
        <v>218.268967</v>
      </c>
    </row>
    <row r="46" spans="1:15" ht="21" thickBot="1" x14ac:dyDescent="0.3">
      <c r="A46" s="15"/>
      <c r="B46" s="62" t="s">
        <v>116</v>
      </c>
      <c r="C46" s="44"/>
      <c r="D46" s="45">
        <f t="shared" si="19"/>
        <v>963800</v>
      </c>
      <c r="E46" s="46">
        <f t="shared" ref="E46:N46" si="22">SUM(E34:E45)</f>
        <v>481900</v>
      </c>
      <c r="F46" s="46">
        <f t="shared" si="22"/>
        <v>481900</v>
      </c>
      <c r="G46" s="46">
        <f t="shared" si="22"/>
        <v>443341</v>
      </c>
      <c r="H46" s="46">
        <f t="shared" si="22"/>
        <v>443341</v>
      </c>
      <c r="I46" s="46">
        <f t="shared" si="22"/>
        <v>38559</v>
      </c>
      <c r="J46" s="46">
        <f t="shared" si="22"/>
        <v>38559</v>
      </c>
      <c r="K46" s="46">
        <f t="shared" si="22"/>
        <v>2481.1579064999996</v>
      </c>
      <c r="L46" s="46">
        <f t="shared" si="22"/>
        <v>3691.4788365000004</v>
      </c>
      <c r="M46" s="46">
        <f t="shared" si="22"/>
        <v>303.53644800000001</v>
      </c>
      <c r="N46" s="46">
        <f t="shared" si="22"/>
        <v>448.980996</v>
      </c>
      <c r="O46" s="58"/>
    </row>
    <row r="47" spans="1:15" ht="18.75" x14ac:dyDescent="0.25">
      <c r="A47" s="40">
        <v>4</v>
      </c>
      <c r="B47" s="63" t="s">
        <v>64</v>
      </c>
      <c r="C47" s="41">
        <v>104</v>
      </c>
      <c r="D47" s="42">
        <f t="shared" si="19"/>
        <v>46376</v>
      </c>
      <c r="E47" s="42">
        <v>23188</v>
      </c>
      <c r="F47" s="42">
        <v>23188</v>
      </c>
      <c r="G47" s="43">
        <f t="shared" si="20"/>
        <v>23188</v>
      </c>
      <c r="H47" s="43">
        <f t="shared" si="21"/>
        <v>23188</v>
      </c>
      <c r="I47" s="43"/>
      <c r="J47" s="43"/>
      <c r="K47" s="18">
        <f t="shared" ref="K47" si="23">G47*0.21*0.41*0.065</f>
        <v>129.77164199999999</v>
      </c>
      <c r="L47" s="18">
        <f t="shared" ref="L47" si="24">H47*0.21*0.61*0.065</f>
        <v>193.074882</v>
      </c>
      <c r="M47" s="18">
        <f t="shared" si="5"/>
        <v>0</v>
      </c>
      <c r="N47" s="18">
        <f t="shared" si="11"/>
        <v>0</v>
      </c>
      <c r="O47" s="59">
        <f t="shared" si="7"/>
        <v>322.84652399999999</v>
      </c>
    </row>
    <row r="48" spans="1:15" ht="25.5" x14ac:dyDescent="0.25">
      <c r="A48" s="35">
        <v>16</v>
      </c>
      <c r="B48" s="60" t="s">
        <v>76</v>
      </c>
      <c r="C48" s="5">
        <v>104</v>
      </c>
      <c r="D48" s="17">
        <f t="shared" si="19"/>
        <v>129794</v>
      </c>
      <c r="E48" s="17">
        <v>64897</v>
      </c>
      <c r="F48" s="17">
        <v>64897</v>
      </c>
      <c r="G48" s="18">
        <f t="shared" si="20"/>
        <v>64897</v>
      </c>
      <c r="H48" s="18">
        <f t="shared" si="21"/>
        <v>64897</v>
      </c>
      <c r="I48" s="18"/>
      <c r="J48" s="18"/>
      <c r="K48" s="18">
        <f t="shared" ref="K48:K56" si="25">G48*0.21*0.41*0.065</f>
        <v>363.19606049999993</v>
      </c>
      <c r="L48" s="18">
        <f t="shared" ref="L48:L56" si="26">H48*0.21*0.61*0.065</f>
        <v>540.36487049999994</v>
      </c>
      <c r="M48" s="18">
        <f t="shared" si="5"/>
        <v>0</v>
      </c>
      <c r="N48" s="18">
        <f t="shared" si="11"/>
        <v>0</v>
      </c>
      <c r="O48" s="29">
        <f t="shared" si="7"/>
        <v>903.56093099999987</v>
      </c>
    </row>
    <row r="49" spans="1:15" ht="75.75" customHeight="1" x14ac:dyDescent="0.25">
      <c r="A49" s="35">
        <v>17</v>
      </c>
      <c r="B49" s="60" t="s">
        <v>77</v>
      </c>
      <c r="C49" s="5">
        <v>104</v>
      </c>
      <c r="D49" s="17">
        <f t="shared" si="19"/>
        <v>66148</v>
      </c>
      <c r="E49" s="17">
        <v>33074</v>
      </c>
      <c r="F49" s="17">
        <v>33074</v>
      </c>
      <c r="G49" s="18">
        <f t="shared" si="20"/>
        <v>33074</v>
      </c>
      <c r="H49" s="18">
        <f t="shared" si="21"/>
        <v>33074</v>
      </c>
      <c r="I49" s="18"/>
      <c r="J49" s="18"/>
      <c r="K49" s="18">
        <f t="shared" si="25"/>
        <v>185.09864099999999</v>
      </c>
      <c r="L49" s="18">
        <f t="shared" si="26"/>
        <v>275.39066099999997</v>
      </c>
      <c r="M49" s="18">
        <f t="shared" si="5"/>
        <v>0</v>
      </c>
      <c r="N49" s="18">
        <f t="shared" si="11"/>
        <v>0</v>
      </c>
      <c r="O49" s="29">
        <f t="shared" si="7"/>
        <v>460.48930199999995</v>
      </c>
    </row>
    <row r="50" spans="1:15" ht="25.5" x14ac:dyDescent="0.25">
      <c r="A50" s="35">
        <v>18</v>
      </c>
      <c r="B50" s="60" t="s">
        <v>78</v>
      </c>
      <c r="C50" s="5">
        <v>104</v>
      </c>
      <c r="D50" s="17">
        <f t="shared" si="19"/>
        <v>109864</v>
      </c>
      <c r="E50" s="17">
        <v>54932</v>
      </c>
      <c r="F50" s="17">
        <v>54932</v>
      </c>
      <c r="G50" s="18">
        <f t="shared" si="20"/>
        <v>54932</v>
      </c>
      <c r="H50" s="18">
        <f t="shared" si="21"/>
        <v>54932</v>
      </c>
      <c r="I50" s="18"/>
      <c r="J50" s="18"/>
      <c r="K50" s="18">
        <f t="shared" si="25"/>
        <v>307.42693799999995</v>
      </c>
      <c r="L50" s="18">
        <f t="shared" si="26"/>
        <v>457.39129799999995</v>
      </c>
      <c r="M50" s="18">
        <f t="shared" si="5"/>
        <v>0</v>
      </c>
      <c r="N50" s="18">
        <f t="shared" si="11"/>
        <v>0</v>
      </c>
      <c r="O50" s="29">
        <f t="shared" si="7"/>
        <v>764.81823599999984</v>
      </c>
    </row>
    <row r="51" spans="1:15" ht="25.5" x14ac:dyDescent="0.25">
      <c r="A51" s="35">
        <v>19</v>
      </c>
      <c r="B51" s="60" t="s">
        <v>79</v>
      </c>
      <c r="C51" s="5">
        <v>104</v>
      </c>
      <c r="D51" s="17">
        <f t="shared" si="19"/>
        <v>111114</v>
      </c>
      <c r="E51" s="17">
        <v>55557</v>
      </c>
      <c r="F51" s="17">
        <v>55557</v>
      </c>
      <c r="G51" s="18">
        <f t="shared" si="20"/>
        <v>55557</v>
      </c>
      <c r="H51" s="18">
        <f t="shared" si="21"/>
        <v>55557</v>
      </c>
      <c r="I51" s="18"/>
      <c r="J51" s="18"/>
      <c r="K51" s="18">
        <f t="shared" si="25"/>
        <v>310.92475049999996</v>
      </c>
      <c r="L51" s="18">
        <f t="shared" si="26"/>
        <v>462.59536049999997</v>
      </c>
      <c r="M51" s="18">
        <f t="shared" si="5"/>
        <v>0</v>
      </c>
      <c r="N51" s="18">
        <f t="shared" si="11"/>
        <v>0</v>
      </c>
      <c r="O51" s="29">
        <f t="shared" si="7"/>
        <v>773.52011099999993</v>
      </c>
    </row>
    <row r="52" spans="1:15" ht="25.5" x14ac:dyDescent="0.25">
      <c r="A52" s="35">
        <v>20</v>
      </c>
      <c r="B52" s="60" t="s">
        <v>80</v>
      </c>
      <c r="C52" s="5">
        <v>104</v>
      </c>
      <c r="D52" s="17">
        <f t="shared" si="19"/>
        <v>121152</v>
      </c>
      <c r="E52" s="17">
        <v>60576</v>
      </c>
      <c r="F52" s="17">
        <v>60576</v>
      </c>
      <c r="G52" s="18">
        <f t="shared" si="20"/>
        <v>60576</v>
      </c>
      <c r="H52" s="18">
        <f t="shared" si="21"/>
        <v>60576</v>
      </c>
      <c r="I52" s="18"/>
      <c r="J52" s="18"/>
      <c r="K52" s="18">
        <f t="shared" si="25"/>
        <v>339.01358399999998</v>
      </c>
      <c r="L52" s="18">
        <f t="shared" si="26"/>
        <v>504.38606399999998</v>
      </c>
      <c r="M52" s="18">
        <f t="shared" si="5"/>
        <v>0</v>
      </c>
      <c r="N52" s="18">
        <f t="shared" si="11"/>
        <v>0</v>
      </c>
      <c r="O52" s="29">
        <f t="shared" si="7"/>
        <v>843.39964799999996</v>
      </c>
    </row>
    <row r="53" spans="1:15" ht="25.5" x14ac:dyDescent="0.25">
      <c r="A53" s="35">
        <v>21</v>
      </c>
      <c r="B53" s="60" t="s">
        <v>81</v>
      </c>
      <c r="C53" s="5">
        <v>104</v>
      </c>
      <c r="D53" s="17">
        <f t="shared" si="19"/>
        <v>246000</v>
      </c>
      <c r="E53" s="17">
        <v>123000</v>
      </c>
      <c r="F53" s="17">
        <v>123000</v>
      </c>
      <c r="G53" s="18">
        <f t="shared" si="20"/>
        <v>123000</v>
      </c>
      <c r="H53" s="18">
        <f t="shared" si="21"/>
        <v>123000</v>
      </c>
      <c r="I53" s="18"/>
      <c r="J53" s="18"/>
      <c r="K53" s="18">
        <f t="shared" si="25"/>
        <v>688.36950000000002</v>
      </c>
      <c r="L53" s="18">
        <f t="shared" si="26"/>
        <v>1024.1595</v>
      </c>
      <c r="M53" s="18">
        <f t="shared" si="5"/>
        <v>0</v>
      </c>
      <c r="N53" s="18">
        <f t="shared" si="11"/>
        <v>0</v>
      </c>
      <c r="O53" s="29">
        <f t="shared" si="7"/>
        <v>1712.529</v>
      </c>
    </row>
    <row r="54" spans="1:15" ht="25.5" x14ac:dyDescent="0.25">
      <c r="A54" s="35">
        <v>22</v>
      </c>
      <c r="B54" s="60" t="s">
        <v>82</v>
      </c>
      <c r="C54" s="5">
        <v>104</v>
      </c>
      <c r="D54" s="17">
        <f t="shared" si="19"/>
        <v>73846</v>
      </c>
      <c r="E54" s="17">
        <v>36923</v>
      </c>
      <c r="F54" s="17">
        <v>36923</v>
      </c>
      <c r="G54" s="18">
        <f t="shared" si="20"/>
        <v>36923</v>
      </c>
      <c r="H54" s="18">
        <f t="shared" si="21"/>
        <v>36923</v>
      </c>
      <c r="I54" s="18"/>
      <c r="J54" s="18"/>
      <c r="K54" s="18">
        <f t="shared" si="25"/>
        <v>206.63956949999999</v>
      </c>
      <c r="L54" s="18">
        <f t="shared" si="26"/>
        <v>307.43935950000002</v>
      </c>
      <c r="M54" s="18">
        <f t="shared" si="5"/>
        <v>0</v>
      </c>
      <c r="N54" s="18">
        <f t="shared" si="11"/>
        <v>0</v>
      </c>
      <c r="O54" s="29">
        <f t="shared" si="7"/>
        <v>514.07892900000002</v>
      </c>
    </row>
    <row r="55" spans="1:15" ht="25.5" x14ac:dyDescent="0.25">
      <c r="A55" s="35">
        <v>36</v>
      </c>
      <c r="B55" s="60" t="s">
        <v>96</v>
      </c>
      <c r="C55" s="5">
        <v>104</v>
      </c>
      <c r="D55" s="17">
        <f t="shared" si="19"/>
        <v>25534</v>
      </c>
      <c r="E55" s="17">
        <v>12767</v>
      </c>
      <c r="F55" s="17">
        <v>12767</v>
      </c>
      <c r="G55" s="18">
        <f t="shared" si="20"/>
        <v>12767</v>
      </c>
      <c r="H55" s="18">
        <f t="shared" si="21"/>
        <v>12767</v>
      </c>
      <c r="I55" s="18"/>
      <c r="J55" s="18"/>
      <c r="K55" s="18">
        <f t="shared" si="25"/>
        <v>71.450515499999995</v>
      </c>
      <c r="L55" s="18">
        <f t="shared" si="26"/>
        <v>106.30442549999999</v>
      </c>
      <c r="M55" s="18">
        <f t="shared" si="5"/>
        <v>0</v>
      </c>
      <c r="N55" s="18">
        <f t="shared" si="11"/>
        <v>0</v>
      </c>
      <c r="O55" s="29">
        <f t="shared" si="7"/>
        <v>177.75494099999997</v>
      </c>
    </row>
    <row r="56" spans="1:15" ht="26.25" thickBot="1" x14ac:dyDescent="0.3">
      <c r="A56" s="38">
        <v>39</v>
      </c>
      <c r="B56" s="61" t="s">
        <v>99</v>
      </c>
      <c r="C56" s="11">
        <v>104</v>
      </c>
      <c r="D56" s="32">
        <f t="shared" si="19"/>
        <v>72372</v>
      </c>
      <c r="E56" s="32">
        <v>36186</v>
      </c>
      <c r="F56" s="32">
        <v>36186</v>
      </c>
      <c r="G56" s="39">
        <f t="shared" si="20"/>
        <v>36186</v>
      </c>
      <c r="H56" s="39">
        <f t="shared" si="21"/>
        <v>36186</v>
      </c>
      <c r="I56" s="39"/>
      <c r="J56" s="39"/>
      <c r="K56" s="18">
        <f t="shared" si="25"/>
        <v>202.51494899999997</v>
      </c>
      <c r="L56" s="18">
        <f t="shared" si="26"/>
        <v>301.302729</v>
      </c>
      <c r="M56" s="18">
        <f t="shared" si="5"/>
        <v>0</v>
      </c>
      <c r="N56" s="18">
        <f t="shared" si="11"/>
        <v>0</v>
      </c>
      <c r="O56" s="57">
        <f t="shared" si="7"/>
        <v>503.817678</v>
      </c>
    </row>
    <row r="57" spans="1:15" ht="21" thickBot="1" x14ac:dyDescent="0.3">
      <c r="A57" s="15"/>
      <c r="B57" s="62" t="s">
        <v>115</v>
      </c>
      <c r="C57" s="44"/>
      <c r="D57" s="45">
        <f t="shared" si="19"/>
        <v>1002200</v>
      </c>
      <c r="E57" s="46">
        <f t="shared" ref="E57:N57" si="27">SUM(E47:E56)</f>
        <v>501100</v>
      </c>
      <c r="F57" s="46">
        <f t="shared" si="27"/>
        <v>501100</v>
      </c>
      <c r="G57" s="46">
        <f t="shared" si="27"/>
        <v>501100</v>
      </c>
      <c r="H57" s="46">
        <f t="shared" si="27"/>
        <v>501100</v>
      </c>
      <c r="I57" s="46">
        <f t="shared" si="27"/>
        <v>0</v>
      </c>
      <c r="J57" s="46">
        <f t="shared" si="27"/>
        <v>0</v>
      </c>
      <c r="K57" s="46">
        <f t="shared" si="27"/>
        <v>2804.4061499999998</v>
      </c>
      <c r="L57" s="46">
        <f t="shared" si="27"/>
        <v>4172.4091499999995</v>
      </c>
      <c r="M57" s="46">
        <f t="shared" si="27"/>
        <v>0</v>
      </c>
      <c r="N57" s="46">
        <f t="shared" si="27"/>
        <v>0</v>
      </c>
      <c r="O57" s="58"/>
    </row>
    <row r="58" spans="1:15" ht="18.75" x14ac:dyDescent="0.25">
      <c r="A58" s="40"/>
      <c r="B58" s="70" t="s">
        <v>58</v>
      </c>
      <c r="C58" s="70"/>
      <c r="D58" s="42">
        <f t="shared" si="19"/>
        <v>3934000</v>
      </c>
      <c r="E58" s="33">
        <v>1967000</v>
      </c>
      <c r="F58" s="33">
        <v>1967000</v>
      </c>
      <c r="G58" s="34">
        <f>G21+G33+G46+G57</f>
        <v>1835448</v>
      </c>
      <c r="H58" s="34">
        <f t="shared" ref="H58:N58" si="28">H21+H33+H46+H57</f>
        <v>1835448</v>
      </c>
      <c r="I58" s="34">
        <f t="shared" si="28"/>
        <v>131552</v>
      </c>
      <c r="J58" s="34">
        <f t="shared" si="28"/>
        <v>131552</v>
      </c>
      <c r="K58" s="34">
        <f t="shared" si="28"/>
        <v>10272.084731999999</v>
      </c>
      <c r="L58" s="34">
        <f t="shared" si="28"/>
        <v>15282.857771999999</v>
      </c>
      <c r="M58" s="34">
        <f>M21+M33+M46+M57</f>
        <v>1035.5773439999998</v>
      </c>
      <c r="N58" s="34">
        <f t="shared" si="28"/>
        <v>1531.7914879999996</v>
      </c>
      <c r="O58" s="59">
        <f>SUM(O5:O57)</f>
        <v>28122.311335999995</v>
      </c>
    </row>
  </sheetData>
  <sortState ref="A3:P58">
    <sortCondition ref="C5:C53"/>
  </sortState>
  <mergeCells count="11">
    <mergeCell ref="K3:L3"/>
    <mergeCell ref="M3:N3"/>
    <mergeCell ref="O3:O4"/>
    <mergeCell ref="D3:D4"/>
    <mergeCell ref="G3:H3"/>
    <mergeCell ref="I3:J3"/>
    <mergeCell ref="A3:A4"/>
    <mergeCell ref="B58:C58"/>
    <mergeCell ref="B3:B4"/>
    <mergeCell ref="C3:C4"/>
    <mergeCell ref="E3:F3"/>
  </mergeCells>
  <pageMargins left="0.70866141732283472" right="0.70866141732283472" top="0.47" bottom="0.4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37" workbookViewId="0">
      <selection activeCell="E51" sqref="E51:H51"/>
    </sheetView>
  </sheetViews>
  <sheetFormatPr defaultRowHeight="18.75" x14ac:dyDescent="0.25"/>
  <cols>
    <col min="1" max="1" width="5.25" style="8" customWidth="1"/>
    <col min="2" max="2" width="28.125" style="8" customWidth="1"/>
    <col min="3" max="3" width="16.5" style="8" customWidth="1"/>
    <col min="4" max="4" width="12.875" style="26" customWidth="1"/>
    <col min="5" max="6" width="17.625" style="16" customWidth="1"/>
    <col min="7" max="8" width="17.625" style="8" customWidth="1"/>
    <col min="9" max="16384" width="9" style="8"/>
  </cols>
  <sheetData>
    <row r="1" spans="1:9" ht="58.5" customHeight="1" x14ac:dyDescent="0.25">
      <c r="A1" s="30"/>
      <c r="B1" s="77" t="s">
        <v>0</v>
      </c>
      <c r="C1" s="77" t="s">
        <v>1</v>
      </c>
      <c r="D1" s="78" t="s">
        <v>120</v>
      </c>
      <c r="E1" s="79" t="s">
        <v>59</v>
      </c>
      <c r="F1" s="79"/>
      <c r="G1" s="79" t="s">
        <v>60</v>
      </c>
      <c r="H1" s="79"/>
      <c r="I1" s="79" t="s">
        <v>121</v>
      </c>
    </row>
    <row r="2" spans="1:9" ht="63" x14ac:dyDescent="0.25">
      <c r="A2" s="30"/>
      <c r="B2" s="77"/>
      <c r="C2" s="77"/>
      <c r="D2" s="78"/>
      <c r="E2" s="31" t="s">
        <v>4</v>
      </c>
      <c r="F2" s="31" t="s">
        <v>5</v>
      </c>
      <c r="G2" s="31" t="s">
        <v>4</v>
      </c>
      <c r="H2" s="31" t="s">
        <v>5</v>
      </c>
      <c r="I2" s="79"/>
    </row>
    <row r="3" spans="1:9" ht="30" x14ac:dyDescent="0.25">
      <c r="A3" s="4">
        <v>1</v>
      </c>
      <c r="B3" s="1" t="s">
        <v>61</v>
      </c>
      <c r="C3" s="5" t="s">
        <v>107</v>
      </c>
      <c r="D3" s="19">
        <f>SUM(E3:H3)</f>
        <v>116080</v>
      </c>
      <c r="E3" s="18">
        <v>58040</v>
      </c>
      <c r="F3" s="18">
        <v>58040</v>
      </c>
      <c r="G3" s="18"/>
      <c r="H3" s="18"/>
      <c r="I3" s="29">
        <f>COUNT(E3:H3)</f>
        <v>2</v>
      </c>
    </row>
    <row r="4" spans="1:9" ht="30" x14ac:dyDescent="0.25">
      <c r="A4" s="4">
        <v>2</v>
      </c>
      <c r="B4" s="1" t="s">
        <v>62</v>
      </c>
      <c r="C4" s="5" t="s">
        <v>108</v>
      </c>
      <c r="D4" s="19">
        <f t="shared" ref="D4:D51" si="0">SUM(E4:H4)</f>
        <v>196290</v>
      </c>
      <c r="E4" s="18">
        <v>82523</v>
      </c>
      <c r="F4" s="18">
        <v>82523</v>
      </c>
      <c r="G4" s="18">
        <v>15622</v>
      </c>
      <c r="H4" s="18">
        <v>15622</v>
      </c>
      <c r="I4" s="29">
        <f>COUNT(E4:H4)</f>
        <v>4</v>
      </c>
    </row>
    <row r="5" spans="1:9" ht="30" x14ac:dyDescent="0.25">
      <c r="A5" s="4">
        <v>3</v>
      </c>
      <c r="B5" s="1" t="s">
        <v>63</v>
      </c>
      <c r="C5" s="5" t="s">
        <v>107</v>
      </c>
      <c r="D5" s="19">
        <f t="shared" si="0"/>
        <v>68278</v>
      </c>
      <c r="E5" s="18">
        <v>27219</v>
      </c>
      <c r="F5" s="18">
        <v>27219</v>
      </c>
      <c r="G5" s="19">
        <v>6920</v>
      </c>
      <c r="H5" s="19">
        <v>6920</v>
      </c>
      <c r="I5" s="29">
        <f t="shared" ref="I5:I51" si="1">COUNT(E5:H5)</f>
        <v>4</v>
      </c>
    </row>
    <row r="6" spans="1:9" ht="30" x14ac:dyDescent="0.25">
      <c r="A6" s="4">
        <v>4</v>
      </c>
      <c r="B6" s="1" t="s">
        <v>64</v>
      </c>
      <c r="C6" s="5" t="s">
        <v>109</v>
      </c>
      <c r="D6" s="19">
        <f t="shared" si="0"/>
        <v>46376</v>
      </c>
      <c r="E6" s="18">
        <v>23188</v>
      </c>
      <c r="F6" s="18">
        <v>23188</v>
      </c>
      <c r="G6" s="18"/>
      <c r="H6" s="18"/>
      <c r="I6" s="29">
        <f t="shared" si="1"/>
        <v>2</v>
      </c>
    </row>
    <row r="7" spans="1:9" ht="30" x14ac:dyDescent="0.25">
      <c r="A7" s="4">
        <v>5</v>
      </c>
      <c r="B7" s="1" t="s">
        <v>65</v>
      </c>
      <c r="C7" s="5" t="s">
        <v>108</v>
      </c>
      <c r="D7" s="19">
        <f t="shared" si="0"/>
        <v>213986</v>
      </c>
      <c r="E7" s="18">
        <v>106993</v>
      </c>
      <c r="F7" s="18">
        <v>106993</v>
      </c>
      <c r="G7" s="18"/>
      <c r="H7" s="18"/>
      <c r="I7" s="29">
        <f t="shared" si="1"/>
        <v>2</v>
      </c>
    </row>
    <row r="8" spans="1:9" ht="45" x14ac:dyDescent="0.25">
      <c r="A8" s="4">
        <v>6</v>
      </c>
      <c r="B8" s="1" t="s">
        <v>66</v>
      </c>
      <c r="C8" s="5" t="s">
        <v>107</v>
      </c>
      <c r="D8" s="19">
        <f t="shared" si="0"/>
        <v>31686</v>
      </c>
      <c r="E8" s="18">
        <v>15843</v>
      </c>
      <c r="F8" s="18">
        <v>15843</v>
      </c>
      <c r="G8" s="18"/>
      <c r="H8" s="18"/>
      <c r="I8" s="29">
        <f t="shared" si="1"/>
        <v>2</v>
      </c>
    </row>
    <row r="9" spans="1:9" ht="30" x14ac:dyDescent="0.25">
      <c r="A9" s="4">
        <v>7</v>
      </c>
      <c r="B9" s="1" t="s">
        <v>67</v>
      </c>
      <c r="C9" s="5" t="s">
        <v>107</v>
      </c>
      <c r="D9" s="19">
        <f t="shared" si="0"/>
        <v>83018</v>
      </c>
      <c r="E9" s="18">
        <v>41509</v>
      </c>
      <c r="F9" s="18">
        <v>41509</v>
      </c>
      <c r="G9" s="18"/>
      <c r="H9" s="18"/>
      <c r="I9" s="29">
        <f t="shared" si="1"/>
        <v>2</v>
      </c>
    </row>
    <row r="10" spans="1:9" ht="30" x14ac:dyDescent="0.25">
      <c r="A10" s="4">
        <v>8</v>
      </c>
      <c r="B10" s="1" t="s">
        <v>68</v>
      </c>
      <c r="C10" s="5" t="s">
        <v>111</v>
      </c>
      <c r="D10" s="19">
        <f t="shared" si="0"/>
        <v>187848</v>
      </c>
      <c r="E10" s="18">
        <v>93924</v>
      </c>
      <c r="F10" s="18">
        <v>93924</v>
      </c>
      <c r="G10" s="18"/>
      <c r="H10" s="18"/>
      <c r="I10" s="29">
        <f t="shared" si="1"/>
        <v>2</v>
      </c>
    </row>
    <row r="11" spans="1:9" ht="30" x14ac:dyDescent="0.25">
      <c r="A11" s="4">
        <v>9</v>
      </c>
      <c r="B11" s="1" t="s">
        <v>69</v>
      </c>
      <c r="C11" s="5" t="s">
        <v>107</v>
      </c>
      <c r="D11" s="19">
        <f t="shared" si="0"/>
        <v>126462</v>
      </c>
      <c r="E11" s="18">
        <v>63231</v>
      </c>
      <c r="F11" s="18">
        <v>63231</v>
      </c>
      <c r="G11" s="18"/>
      <c r="H11" s="18"/>
      <c r="I11" s="29">
        <f t="shared" si="1"/>
        <v>2</v>
      </c>
    </row>
    <row r="12" spans="1:9" ht="30" x14ac:dyDescent="0.25">
      <c r="A12" s="4">
        <v>10</v>
      </c>
      <c r="B12" s="1" t="s">
        <v>70</v>
      </c>
      <c r="C12" s="5" t="s">
        <v>107</v>
      </c>
      <c r="D12" s="19">
        <f t="shared" si="0"/>
        <v>149956</v>
      </c>
      <c r="E12" s="18">
        <v>74978</v>
      </c>
      <c r="F12" s="18">
        <v>74978</v>
      </c>
      <c r="G12" s="18"/>
      <c r="H12" s="18"/>
      <c r="I12" s="29">
        <f t="shared" si="1"/>
        <v>2</v>
      </c>
    </row>
    <row r="13" spans="1:9" ht="30" x14ac:dyDescent="0.25">
      <c r="A13" s="4">
        <v>11</v>
      </c>
      <c r="B13" s="1" t="s">
        <v>71</v>
      </c>
      <c r="C13" s="5" t="s">
        <v>111</v>
      </c>
      <c r="D13" s="19">
        <f t="shared" si="0"/>
        <v>144840</v>
      </c>
      <c r="E13" s="18">
        <v>51898</v>
      </c>
      <c r="F13" s="18">
        <v>51898</v>
      </c>
      <c r="G13" s="18">
        <v>20522</v>
      </c>
      <c r="H13" s="18">
        <v>20522</v>
      </c>
      <c r="I13" s="29">
        <f t="shared" si="1"/>
        <v>4</v>
      </c>
    </row>
    <row r="14" spans="1:9" ht="30" x14ac:dyDescent="0.25">
      <c r="A14" s="4">
        <v>12</v>
      </c>
      <c r="B14" s="1" t="s">
        <v>72</v>
      </c>
      <c r="C14" s="5" t="s">
        <v>108</v>
      </c>
      <c r="D14" s="19">
        <f t="shared" si="0"/>
        <v>20634</v>
      </c>
      <c r="E14" s="18">
        <v>10317</v>
      </c>
      <c r="F14" s="18">
        <v>10317</v>
      </c>
      <c r="G14" s="18"/>
      <c r="H14" s="18"/>
      <c r="I14" s="29">
        <f t="shared" si="1"/>
        <v>2</v>
      </c>
    </row>
    <row r="15" spans="1:9" ht="30" x14ac:dyDescent="0.25">
      <c r="A15" s="4">
        <v>13</v>
      </c>
      <c r="B15" s="1" t="s">
        <v>73</v>
      </c>
      <c r="C15" s="5" t="s">
        <v>108</v>
      </c>
      <c r="D15" s="19">
        <f t="shared" si="0"/>
        <v>148774</v>
      </c>
      <c r="E15" s="18">
        <v>74387</v>
      </c>
      <c r="F15" s="18">
        <v>74387</v>
      </c>
      <c r="G15" s="18"/>
      <c r="H15" s="18"/>
      <c r="I15" s="29">
        <f t="shared" si="1"/>
        <v>2</v>
      </c>
    </row>
    <row r="16" spans="1:9" ht="30" x14ac:dyDescent="0.25">
      <c r="A16" s="4">
        <v>14</v>
      </c>
      <c r="B16" s="1" t="s">
        <v>74</v>
      </c>
      <c r="C16" s="5" t="s">
        <v>111</v>
      </c>
      <c r="D16" s="19">
        <f t="shared" si="0"/>
        <v>148090</v>
      </c>
      <c r="E16" s="18">
        <v>59777</v>
      </c>
      <c r="F16" s="18">
        <v>59777</v>
      </c>
      <c r="G16" s="18">
        <v>14268</v>
      </c>
      <c r="H16" s="18">
        <v>14268</v>
      </c>
      <c r="I16" s="29">
        <f t="shared" si="1"/>
        <v>4</v>
      </c>
    </row>
    <row r="17" spans="1:9" ht="30" x14ac:dyDescent="0.25">
      <c r="A17" s="4">
        <v>15</v>
      </c>
      <c r="B17" s="1" t="s">
        <v>75</v>
      </c>
      <c r="C17" s="5" t="s">
        <v>111</v>
      </c>
      <c r="D17" s="19">
        <f t="shared" si="0"/>
        <v>67268</v>
      </c>
      <c r="E17" s="18">
        <v>33634</v>
      </c>
      <c r="F17" s="18">
        <v>33634</v>
      </c>
      <c r="G17" s="18"/>
      <c r="H17" s="18"/>
      <c r="I17" s="29">
        <f t="shared" si="1"/>
        <v>2</v>
      </c>
    </row>
    <row r="18" spans="1:9" ht="45" x14ac:dyDescent="0.25">
      <c r="A18" s="4">
        <v>16</v>
      </c>
      <c r="B18" s="1" t="s">
        <v>76</v>
      </c>
      <c r="C18" s="5" t="s">
        <v>110</v>
      </c>
      <c r="D18" s="19">
        <f t="shared" si="0"/>
        <v>129794</v>
      </c>
      <c r="E18" s="18">
        <v>64897</v>
      </c>
      <c r="F18" s="18">
        <v>64897</v>
      </c>
      <c r="G18" s="18"/>
      <c r="H18" s="18"/>
      <c r="I18" s="29">
        <f t="shared" si="1"/>
        <v>2</v>
      </c>
    </row>
    <row r="19" spans="1:9" ht="45" x14ac:dyDescent="0.25">
      <c r="A19" s="4">
        <v>17</v>
      </c>
      <c r="B19" s="1" t="s">
        <v>77</v>
      </c>
      <c r="C19" s="5" t="s">
        <v>110</v>
      </c>
      <c r="D19" s="19">
        <f t="shared" si="0"/>
        <v>66148</v>
      </c>
      <c r="E19" s="18">
        <v>33074</v>
      </c>
      <c r="F19" s="18">
        <v>33074</v>
      </c>
      <c r="G19" s="18"/>
      <c r="H19" s="18"/>
      <c r="I19" s="29">
        <f t="shared" si="1"/>
        <v>2</v>
      </c>
    </row>
    <row r="20" spans="1:9" ht="45" x14ac:dyDescent="0.25">
      <c r="A20" s="4">
        <v>18</v>
      </c>
      <c r="B20" s="1" t="s">
        <v>78</v>
      </c>
      <c r="C20" s="5" t="s">
        <v>110</v>
      </c>
      <c r="D20" s="19">
        <f t="shared" si="0"/>
        <v>109864</v>
      </c>
      <c r="E20" s="18">
        <v>54932</v>
      </c>
      <c r="F20" s="18">
        <v>54932</v>
      </c>
      <c r="G20" s="18"/>
      <c r="H20" s="18"/>
      <c r="I20" s="29">
        <f t="shared" si="1"/>
        <v>2</v>
      </c>
    </row>
    <row r="21" spans="1:9" ht="45" x14ac:dyDescent="0.25">
      <c r="A21" s="4">
        <v>19</v>
      </c>
      <c r="B21" s="1" t="s">
        <v>79</v>
      </c>
      <c r="C21" s="5" t="s">
        <v>110</v>
      </c>
      <c r="D21" s="19">
        <f t="shared" si="0"/>
        <v>111114</v>
      </c>
      <c r="E21" s="18">
        <v>55557</v>
      </c>
      <c r="F21" s="18">
        <v>55557</v>
      </c>
      <c r="G21" s="18"/>
      <c r="H21" s="18"/>
      <c r="I21" s="29">
        <f t="shared" si="1"/>
        <v>2</v>
      </c>
    </row>
    <row r="22" spans="1:9" ht="45" x14ac:dyDescent="0.25">
      <c r="A22" s="4">
        <v>20</v>
      </c>
      <c r="B22" s="1" t="s">
        <v>80</v>
      </c>
      <c r="C22" s="5" t="s">
        <v>110</v>
      </c>
      <c r="D22" s="19">
        <f t="shared" si="0"/>
        <v>121152</v>
      </c>
      <c r="E22" s="18">
        <v>60576</v>
      </c>
      <c r="F22" s="18">
        <v>60576</v>
      </c>
      <c r="G22" s="18"/>
      <c r="H22" s="18"/>
      <c r="I22" s="29">
        <f t="shared" si="1"/>
        <v>2</v>
      </c>
    </row>
    <row r="23" spans="1:9" ht="45" x14ac:dyDescent="0.25">
      <c r="A23" s="4">
        <v>21</v>
      </c>
      <c r="B23" s="1" t="s">
        <v>81</v>
      </c>
      <c r="C23" s="5" t="s">
        <v>110</v>
      </c>
      <c r="D23" s="19">
        <f t="shared" si="0"/>
        <v>246000</v>
      </c>
      <c r="E23" s="18">
        <v>123000</v>
      </c>
      <c r="F23" s="18">
        <v>123000</v>
      </c>
      <c r="G23" s="18"/>
      <c r="H23" s="18"/>
      <c r="I23" s="29">
        <f t="shared" si="1"/>
        <v>2</v>
      </c>
    </row>
    <row r="24" spans="1:9" ht="30" x14ac:dyDescent="0.25">
      <c r="A24" s="4">
        <v>22</v>
      </c>
      <c r="B24" s="1" t="s">
        <v>82</v>
      </c>
      <c r="C24" s="5" t="s">
        <v>110</v>
      </c>
      <c r="D24" s="19">
        <f t="shared" si="0"/>
        <v>73846</v>
      </c>
      <c r="E24" s="18">
        <v>36923</v>
      </c>
      <c r="F24" s="18">
        <v>36923</v>
      </c>
      <c r="G24" s="18"/>
      <c r="H24" s="18"/>
      <c r="I24" s="29">
        <f t="shared" si="1"/>
        <v>2</v>
      </c>
    </row>
    <row r="25" spans="1:9" ht="30" x14ac:dyDescent="0.25">
      <c r="A25" s="4">
        <v>23</v>
      </c>
      <c r="B25" s="1" t="s">
        <v>83</v>
      </c>
      <c r="C25" s="5" t="s">
        <v>108</v>
      </c>
      <c r="D25" s="19">
        <f t="shared" si="0"/>
        <v>43162</v>
      </c>
      <c r="E25" s="18">
        <v>21581</v>
      </c>
      <c r="F25" s="18">
        <v>21581</v>
      </c>
      <c r="G25" s="18"/>
      <c r="H25" s="18"/>
      <c r="I25" s="29">
        <f t="shared" si="1"/>
        <v>2</v>
      </c>
    </row>
    <row r="26" spans="1:9" ht="45" x14ac:dyDescent="0.25">
      <c r="A26" s="4">
        <v>24</v>
      </c>
      <c r="B26" s="1" t="s">
        <v>84</v>
      </c>
      <c r="C26" s="5" t="s">
        <v>111</v>
      </c>
      <c r="D26" s="19">
        <f t="shared" si="0"/>
        <v>90730</v>
      </c>
      <c r="E26" s="18">
        <v>34931</v>
      </c>
      <c r="F26" s="18">
        <v>34931</v>
      </c>
      <c r="G26" s="18">
        <v>10434</v>
      </c>
      <c r="H26" s="18">
        <v>10434</v>
      </c>
      <c r="I26" s="29">
        <f t="shared" si="1"/>
        <v>4</v>
      </c>
    </row>
    <row r="27" spans="1:9" ht="45" x14ac:dyDescent="0.25">
      <c r="A27" s="4">
        <v>25</v>
      </c>
      <c r="B27" s="1" t="s">
        <v>85</v>
      </c>
      <c r="C27" s="5" t="s">
        <v>111</v>
      </c>
      <c r="D27" s="19">
        <f t="shared" si="0"/>
        <v>97556</v>
      </c>
      <c r="E27" s="18">
        <v>43026</v>
      </c>
      <c r="F27" s="18">
        <v>43026</v>
      </c>
      <c r="G27" s="18">
        <v>5752</v>
      </c>
      <c r="H27" s="18">
        <v>5752</v>
      </c>
      <c r="I27" s="29">
        <f t="shared" si="1"/>
        <v>4</v>
      </c>
    </row>
    <row r="28" spans="1:9" ht="45" x14ac:dyDescent="0.25">
      <c r="A28" s="4">
        <v>26</v>
      </c>
      <c r="B28" s="1" t="s">
        <v>86</v>
      </c>
      <c r="C28" s="5" t="s">
        <v>111</v>
      </c>
      <c r="D28" s="19">
        <f t="shared" si="0"/>
        <v>90400</v>
      </c>
      <c r="E28" s="18">
        <v>39270</v>
      </c>
      <c r="F28" s="18">
        <v>39270</v>
      </c>
      <c r="G28" s="18">
        <v>5930</v>
      </c>
      <c r="H28" s="18">
        <v>5930</v>
      </c>
      <c r="I28" s="29">
        <f t="shared" si="1"/>
        <v>4</v>
      </c>
    </row>
    <row r="29" spans="1:9" ht="30" x14ac:dyDescent="0.25">
      <c r="A29" s="4">
        <v>27</v>
      </c>
      <c r="B29" s="1" t="s">
        <v>87</v>
      </c>
      <c r="C29" s="5" t="s">
        <v>107</v>
      </c>
      <c r="D29" s="19">
        <f t="shared" si="0"/>
        <v>29996</v>
      </c>
      <c r="E29" s="18">
        <v>14998</v>
      </c>
      <c r="F29" s="18">
        <v>14998</v>
      </c>
      <c r="G29" s="18"/>
      <c r="H29" s="18"/>
      <c r="I29" s="29">
        <f t="shared" si="1"/>
        <v>2</v>
      </c>
    </row>
    <row r="30" spans="1:9" ht="30" x14ac:dyDescent="0.25">
      <c r="A30" s="4">
        <v>28</v>
      </c>
      <c r="B30" s="1" t="s">
        <v>88</v>
      </c>
      <c r="C30" s="11" t="s">
        <v>107</v>
      </c>
      <c r="D30" s="19">
        <f t="shared" si="0"/>
        <v>132802</v>
      </c>
      <c r="E30" s="18">
        <v>53911</v>
      </c>
      <c r="F30" s="18">
        <v>53911</v>
      </c>
      <c r="G30" s="18">
        <v>12490</v>
      </c>
      <c r="H30" s="18">
        <v>12490</v>
      </c>
      <c r="I30" s="29">
        <f t="shared" si="1"/>
        <v>4</v>
      </c>
    </row>
    <row r="31" spans="1:9" ht="30" x14ac:dyDescent="0.25">
      <c r="A31" s="4">
        <v>29</v>
      </c>
      <c r="B31" s="1" t="s">
        <v>89</v>
      </c>
      <c r="C31" s="5" t="s">
        <v>108</v>
      </c>
      <c r="D31" s="19">
        <f t="shared" si="0"/>
        <v>42212</v>
      </c>
      <c r="E31" s="18">
        <v>21106</v>
      </c>
      <c r="F31" s="18">
        <v>21106</v>
      </c>
      <c r="G31" s="18"/>
      <c r="H31" s="18"/>
      <c r="I31" s="29">
        <f t="shared" si="1"/>
        <v>2</v>
      </c>
    </row>
    <row r="32" spans="1:9" ht="30" x14ac:dyDescent="0.25">
      <c r="A32" s="4">
        <v>30</v>
      </c>
      <c r="B32" s="1" t="s">
        <v>90</v>
      </c>
      <c r="C32" s="5" t="s">
        <v>108</v>
      </c>
      <c r="D32" s="19">
        <f t="shared" si="0"/>
        <v>62610</v>
      </c>
      <c r="E32" s="18">
        <v>27168</v>
      </c>
      <c r="F32" s="18">
        <v>27168</v>
      </c>
      <c r="G32" s="18">
        <v>4137</v>
      </c>
      <c r="H32" s="18">
        <v>4137</v>
      </c>
      <c r="I32" s="29">
        <f t="shared" si="1"/>
        <v>4</v>
      </c>
    </row>
    <row r="33" spans="1:9" ht="30" x14ac:dyDescent="0.25">
      <c r="A33" s="4">
        <v>31</v>
      </c>
      <c r="B33" s="1" t="s">
        <v>91</v>
      </c>
      <c r="C33" s="5" t="s">
        <v>107</v>
      </c>
      <c r="D33" s="19">
        <f t="shared" si="0"/>
        <v>19486</v>
      </c>
      <c r="E33" s="18">
        <v>9743</v>
      </c>
      <c r="F33" s="18">
        <v>9743</v>
      </c>
      <c r="G33" s="18"/>
      <c r="H33" s="18"/>
      <c r="I33" s="29">
        <f t="shared" si="1"/>
        <v>2</v>
      </c>
    </row>
    <row r="34" spans="1:9" ht="28.5" x14ac:dyDescent="0.25">
      <c r="A34" s="22">
        <v>32</v>
      </c>
      <c r="B34" s="23" t="s">
        <v>92</v>
      </c>
      <c r="C34" s="12" t="s">
        <v>107</v>
      </c>
      <c r="D34" s="25">
        <f t="shared" si="0"/>
        <v>9254</v>
      </c>
      <c r="E34" s="24">
        <v>4627</v>
      </c>
      <c r="F34" s="24">
        <v>4627</v>
      </c>
      <c r="G34" s="18"/>
      <c r="H34" s="18"/>
      <c r="I34" s="80">
        <f>COUNT(E34:H36)</f>
        <v>8</v>
      </c>
    </row>
    <row r="35" spans="1:9" ht="28.5" x14ac:dyDescent="0.25">
      <c r="A35" s="22">
        <v>32</v>
      </c>
      <c r="B35" s="23" t="s">
        <v>92</v>
      </c>
      <c r="C35" s="12" t="s">
        <v>111</v>
      </c>
      <c r="D35" s="25">
        <f t="shared" si="0"/>
        <v>23276</v>
      </c>
      <c r="E35" s="24">
        <v>11638</v>
      </c>
      <c r="F35" s="24">
        <v>11638</v>
      </c>
      <c r="G35" s="18"/>
      <c r="H35" s="18"/>
      <c r="I35" s="81"/>
    </row>
    <row r="36" spans="1:9" ht="28.5" x14ac:dyDescent="0.25">
      <c r="A36" s="22">
        <v>32</v>
      </c>
      <c r="B36" s="23" t="s">
        <v>92</v>
      </c>
      <c r="C36" s="12" t="s">
        <v>108</v>
      </c>
      <c r="D36" s="25">
        <f t="shared" si="0"/>
        <v>37832</v>
      </c>
      <c r="E36" s="24">
        <v>16492</v>
      </c>
      <c r="F36" s="24">
        <v>16492</v>
      </c>
      <c r="G36" s="24">
        <v>2424</v>
      </c>
      <c r="H36" s="24">
        <v>2424</v>
      </c>
      <c r="I36" s="82"/>
    </row>
    <row r="37" spans="1:9" ht="30" x14ac:dyDescent="0.25">
      <c r="A37" s="4">
        <v>33</v>
      </c>
      <c r="B37" s="1" t="s">
        <v>93</v>
      </c>
      <c r="C37" s="5" t="s">
        <v>111</v>
      </c>
      <c r="D37" s="19">
        <f t="shared" si="0"/>
        <v>34474</v>
      </c>
      <c r="E37" s="18">
        <v>8716</v>
      </c>
      <c r="F37" s="18">
        <v>8716</v>
      </c>
      <c r="G37" s="18">
        <v>8521</v>
      </c>
      <c r="H37" s="18">
        <v>8521</v>
      </c>
      <c r="I37" s="29">
        <f t="shared" si="1"/>
        <v>4</v>
      </c>
    </row>
    <row r="38" spans="1:9" ht="30" x14ac:dyDescent="0.25">
      <c r="A38" s="22">
        <v>34</v>
      </c>
      <c r="B38" s="1" t="s">
        <v>94</v>
      </c>
      <c r="C38" s="5" t="s">
        <v>108</v>
      </c>
      <c r="D38" s="19">
        <f t="shared" si="0"/>
        <v>34864</v>
      </c>
      <c r="E38" s="18">
        <v>14268</v>
      </c>
      <c r="F38" s="18">
        <v>14268</v>
      </c>
      <c r="G38" s="18">
        <v>3164</v>
      </c>
      <c r="H38" s="18">
        <v>3164</v>
      </c>
      <c r="I38" s="29">
        <f t="shared" si="1"/>
        <v>4</v>
      </c>
    </row>
    <row r="39" spans="1:9" ht="30" x14ac:dyDescent="0.25">
      <c r="A39" s="4">
        <v>35</v>
      </c>
      <c r="B39" s="1" t="s">
        <v>95</v>
      </c>
      <c r="C39" s="5" t="s">
        <v>107</v>
      </c>
      <c r="D39" s="19">
        <f t="shared" si="0"/>
        <v>73916</v>
      </c>
      <c r="E39" s="18">
        <v>36958</v>
      </c>
      <c r="F39" s="18">
        <v>36958</v>
      </c>
      <c r="G39" s="18"/>
      <c r="H39" s="18"/>
      <c r="I39" s="29">
        <f t="shared" si="1"/>
        <v>2</v>
      </c>
    </row>
    <row r="40" spans="1:9" ht="28.5" x14ac:dyDescent="0.25">
      <c r="A40" s="22">
        <v>36</v>
      </c>
      <c r="B40" s="23" t="s">
        <v>96</v>
      </c>
      <c r="C40" s="12" t="s">
        <v>111</v>
      </c>
      <c r="D40" s="25">
        <f t="shared" si="0"/>
        <v>44054</v>
      </c>
      <c r="E40" s="24">
        <v>22027</v>
      </c>
      <c r="F40" s="24">
        <v>22027</v>
      </c>
      <c r="G40" s="18"/>
      <c r="H40" s="18"/>
      <c r="I40" s="80">
        <f>COUNT(E40:H41)</f>
        <v>4</v>
      </c>
    </row>
    <row r="41" spans="1:9" ht="28.5" x14ac:dyDescent="0.25">
      <c r="A41" s="22">
        <v>36</v>
      </c>
      <c r="B41" s="23" t="s">
        <v>96</v>
      </c>
      <c r="C41" s="12" t="s">
        <v>110</v>
      </c>
      <c r="D41" s="25">
        <f t="shared" si="0"/>
        <v>25534</v>
      </c>
      <c r="E41" s="24">
        <v>12767</v>
      </c>
      <c r="F41" s="24">
        <v>12767</v>
      </c>
      <c r="G41" s="18"/>
      <c r="H41" s="18"/>
      <c r="I41" s="82"/>
    </row>
    <row r="42" spans="1:9" ht="30" x14ac:dyDescent="0.25">
      <c r="A42" s="4">
        <v>37</v>
      </c>
      <c r="B42" s="1" t="s">
        <v>97</v>
      </c>
      <c r="C42" s="5" t="s">
        <v>111</v>
      </c>
      <c r="D42" s="19">
        <f t="shared" si="0"/>
        <v>43464</v>
      </c>
      <c r="E42" s="18">
        <v>21732</v>
      </c>
      <c r="F42" s="18">
        <v>21732</v>
      </c>
      <c r="G42" s="18"/>
      <c r="H42" s="18"/>
      <c r="I42" s="29">
        <f t="shared" si="1"/>
        <v>2</v>
      </c>
    </row>
    <row r="43" spans="1:9" ht="30" x14ac:dyDescent="0.25">
      <c r="A43" s="22">
        <v>38</v>
      </c>
      <c r="B43" s="1" t="s">
        <v>98</v>
      </c>
      <c r="C43" s="5" t="s">
        <v>108</v>
      </c>
      <c r="D43" s="19">
        <f t="shared" si="0"/>
        <v>65816</v>
      </c>
      <c r="E43" s="18">
        <v>29536</v>
      </c>
      <c r="F43" s="18">
        <v>29536</v>
      </c>
      <c r="G43" s="18">
        <v>3372</v>
      </c>
      <c r="H43" s="18">
        <v>3372</v>
      </c>
      <c r="I43" s="29">
        <f t="shared" si="1"/>
        <v>4</v>
      </c>
    </row>
    <row r="44" spans="1:9" ht="75.75" customHeight="1" x14ac:dyDescent="0.25">
      <c r="A44" s="4">
        <v>39</v>
      </c>
      <c r="B44" s="10" t="s">
        <v>99</v>
      </c>
      <c r="C44" s="11" t="s">
        <v>110</v>
      </c>
      <c r="D44" s="19">
        <f t="shared" si="0"/>
        <v>72372</v>
      </c>
      <c r="E44" s="18">
        <v>36186</v>
      </c>
      <c r="F44" s="18">
        <v>36186</v>
      </c>
      <c r="G44" s="18"/>
      <c r="H44" s="18"/>
      <c r="I44" s="29">
        <f t="shared" si="1"/>
        <v>2</v>
      </c>
    </row>
    <row r="45" spans="1:9" ht="30" x14ac:dyDescent="0.25">
      <c r="A45" s="22">
        <v>40</v>
      </c>
      <c r="B45" s="1" t="s">
        <v>100</v>
      </c>
      <c r="C45" s="5" t="s">
        <v>107</v>
      </c>
      <c r="D45" s="19">
        <f t="shared" si="0"/>
        <v>31288</v>
      </c>
      <c r="E45" s="18">
        <v>14569</v>
      </c>
      <c r="F45" s="18">
        <v>14569</v>
      </c>
      <c r="G45" s="20">
        <v>1075</v>
      </c>
      <c r="H45" s="20">
        <v>1075</v>
      </c>
      <c r="I45" s="29">
        <f t="shared" si="1"/>
        <v>4</v>
      </c>
    </row>
    <row r="46" spans="1:9" ht="30" x14ac:dyDescent="0.25">
      <c r="A46" s="4">
        <v>41</v>
      </c>
      <c r="B46" s="1" t="s">
        <v>101</v>
      </c>
      <c r="C46" s="11" t="s">
        <v>108</v>
      </c>
      <c r="D46" s="19">
        <f t="shared" si="0"/>
        <v>68740</v>
      </c>
      <c r="E46" s="18">
        <v>27609</v>
      </c>
      <c r="F46" s="18">
        <v>27609</v>
      </c>
      <c r="G46" s="18">
        <v>6761</v>
      </c>
      <c r="H46" s="18">
        <v>6761</v>
      </c>
      <c r="I46" s="29">
        <f t="shared" si="1"/>
        <v>4</v>
      </c>
    </row>
    <row r="47" spans="1:9" ht="30" x14ac:dyDescent="0.25">
      <c r="A47" s="22">
        <v>42</v>
      </c>
      <c r="B47" s="1" t="s">
        <v>102</v>
      </c>
      <c r="C47" s="5" t="s">
        <v>107</v>
      </c>
      <c r="D47" s="19">
        <f t="shared" si="0"/>
        <v>36668</v>
      </c>
      <c r="E47" s="18">
        <v>12385</v>
      </c>
      <c r="F47" s="18">
        <v>12385</v>
      </c>
      <c r="G47" s="18">
        <v>5949</v>
      </c>
      <c r="H47" s="18">
        <v>5949</v>
      </c>
      <c r="I47" s="29">
        <f t="shared" si="1"/>
        <v>4</v>
      </c>
    </row>
    <row r="48" spans="1:9" ht="30" x14ac:dyDescent="0.25">
      <c r="A48" s="4">
        <v>43</v>
      </c>
      <c r="B48" s="1" t="s">
        <v>103</v>
      </c>
      <c r="C48" s="5" t="s">
        <v>107</v>
      </c>
      <c r="D48" s="19">
        <f t="shared" si="0"/>
        <v>19974</v>
      </c>
      <c r="E48" s="18">
        <v>9987</v>
      </c>
      <c r="F48" s="18">
        <v>9987</v>
      </c>
      <c r="G48" s="18"/>
      <c r="H48" s="18"/>
      <c r="I48" s="29">
        <f t="shared" si="1"/>
        <v>2</v>
      </c>
    </row>
    <row r="49" spans="1:9" ht="30" x14ac:dyDescent="0.25">
      <c r="A49" s="22">
        <v>44</v>
      </c>
      <c r="B49" s="1" t="s">
        <v>104</v>
      </c>
      <c r="C49" s="5" t="s">
        <v>108</v>
      </c>
      <c r="D49" s="19">
        <f t="shared" si="0"/>
        <v>28880</v>
      </c>
      <c r="E49" s="18">
        <v>11361</v>
      </c>
      <c r="F49" s="18">
        <v>11361</v>
      </c>
      <c r="G49" s="18">
        <v>3079</v>
      </c>
      <c r="H49" s="18">
        <v>3079</v>
      </c>
      <c r="I49" s="29">
        <f t="shared" si="1"/>
        <v>4</v>
      </c>
    </row>
    <row r="50" spans="1:9" ht="30" x14ac:dyDescent="0.25">
      <c r="A50" s="4">
        <v>45</v>
      </c>
      <c r="B50" s="1" t="s">
        <v>105</v>
      </c>
      <c r="C50" s="5" t="s">
        <v>107</v>
      </c>
      <c r="D50" s="19">
        <f t="shared" si="0"/>
        <v>26686</v>
      </c>
      <c r="E50" s="18">
        <v>13343</v>
      </c>
      <c r="F50" s="18">
        <v>13343</v>
      </c>
      <c r="G50" s="18"/>
      <c r="H50" s="18"/>
      <c r="I50" s="29">
        <f t="shared" si="1"/>
        <v>2</v>
      </c>
    </row>
    <row r="51" spans="1:9" ht="30" x14ac:dyDescent="0.25">
      <c r="A51" s="22">
        <v>46</v>
      </c>
      <c r="B51" s="1" t="s">
        <v>106</v>
      </c>
      <c r="C51" s="5" t="s">
        <v>107</v>
      </c>
      <c r="D51" s="19">
        <f t="shared" si="0"/>
        <v>40450</v>
      </c>
      <c r="E51" s="18">
        <v>19093</v>
      </c>
      <c r="F51" s="18">
        <v>19093</v>
      </c>
      <c r="G51" s="18">
        <v>1132</v>
      </c>
      <c r="H51" s="18">
        <v>1132</v>
      </c>
      <c r="I51" s="29">
        <f t="shared" si="1"/>
        <v>4</v>
      </c>
    </row>
    <row r="52" spans="1:9" x14ac:dyDescent="0.25">
      <c r="B52" s="76" t="s">
        <v>58</v>
      </c>
      <c r="C52" s="76"/>
      <c r="D52" s="25">
        <f>SUM(D3:D51)</f>
        <v>3934000</v>
      </c>
      <c r="E52" s="21">
        <f>SUM(E3:E51)</f>
        <v>1835448</v>
      </c>
      <c r="F52" s="21">
        <f>SUM(F3:F51)</f>
        <v>1835448</v>
      </c>
      <c r="G52" s="21">
        <f>SUM(G3:G51)</f>
        <v>131552</v>
      </c>
      <c r="H52" s="21">
        <f>SUM(H3:H51)</f>
        <v>131552</v>
      </c>
    </row>
  </sheetData>
  <mergeCells count="9">
    <mergeCell ref="B52:C52"/>
    <mergeCell ref="B1:B2"/>
    <mergeCell ref="C1:C2"/>
    <mergeCell ref="D1:D2"/>
    <mergeCell ref="I1:I2"/>
    <mergeCell ref="I34:I36"/>
    <mergeCell ref="I40:I41"/>
    <mergeCell ref="E1:F1"/>
    <mergeCell ref="G1:H1"/>
  </mergeCells>
  <pageMargins left="0.70866141732283472" right="0.70866141732283472" top="0.47" bottom="0.43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7"/>
  <sheetViews>
    <sheetView topLeftCell="A46" workbookViewId="0">
      <selection activeCell="C57" sqref="C57:E57"/>
    </sheetView>
  </sheetViews>
  <sheetFormatPr defaultRowHeight="15.75" x14ac:dyDescent="0.25"/>
  <cols>
    <col min="1" max="1" width="28.125" customWidth="1"/>
    <col min="2" max="2" width="25.375" customWidth="1"/>
    <col min="4" max="5" width="16.25" customWidth="1"/>
    <col min="6" max="9" width="17.625" customWidth="1"/>
  </cols>
  <sheetData>
    <row r="3" spans="1:9" ht="54.75" customHeight="1" x14ac:dyDescent="0.25">
      <c r="A3" s="85" t="s">
        <v>0</v>
      </c>
      <c r="B3" s="85" t="s">
        <v>1</v>
      </c>
      <c r="C3" s="85" t="s">
        <v>2</v>
      </c>
      <c r="D3" s="68" t="s">
        <v>3</v>
      </c>
      <c r="E3" s="68"/>
      <c r="F3" s="68" t="s">
        <v>59</v>
      </c>
      <c r="G3" s="68"/>
      <c r="H3" s="68" t="s">
        <v>60</v>
      </c>
      <c r="I3" s="68"/>
    </row>
    <row r="4" spans="1:9" ht="63" x14ac:dyDescent="0.25">
      <c r="A4" s="85"/>
      <c r="B4" s="85"/>
      <c r="C4" s="85"/>
      <c r="D4" s="3" t="s">
        <v>4</v>
      </c>
      <c r="E4" s="3" t="s">
        <v>5</v>
      </c>
      <c r="F4" s="3" t="s">
        <v>4</v>
      </c>
      <c r="G4" s="3" t="s">
        <v>5</v>
      </c>
      <c r="H4" s="3" t="s">
        <v>4</v>
      </c>
      <c r="I4" s="3" t="s">
        <v>5</v>
      </c>
    </row>
    <row r="5" spans="1:9" ht="45" x14ac:dyDescent="0.25">
      <c r="A5" s="1" t="s">
        <v>6</v>
      </c>
      <c r="B5" s="1" t="s">
        <v>7</v>
      </c>
      <c r="C5" s="2">
        <v>58040</v>
      </c>
      <c r="D5" s="2">
        <v>58040</v>
      </c>
      <c r="E5" s="2">
        <v>58040</v>
      </c>
      <c r="F5" s="4"/>
      <c r="G5" s="4"/>
      <c r="H5" s="4"/>
      <c r="I5" s="4"/>
    </row>
    <row r="6" spans="1:9" ht="45" x14ac:dyDescent="0.25">
      <c r="A6" s="1" t="s">
        <v>8</v>
      </c>
      <c r="B6" s="1" t="s">
        <v>9</v>
      </c>
      <c r="C6" s="2">
        <v>98145</v>
      </c>
      <c r="D6" s="2">
        <v>98145</v>
      </c>
      <c r="E6" s="2">
        <v>98145</v>
      </c>
      <c r="F6" s="4"/>
      <c r="G6" s="4"/>
      <c r="H6" s="4">
        <v>15622</v>
      </c>
      <c r="I6" s="4"/>
    </row>
    <row r="7" spans="1:9" ht="45" x14ac:dyDescent="0.25">
      <c r="A7" s="1" t="s">
        <v>10</v>
      </c>
      <c r="B7" s="1" t="s">
        <v>7</v>
      </c>
      <c r="C7" s="5">
        <v>34139</v>
      </c>
      <c r="D7" s="5">
        <v>34139</v>
      </c>
      <c r="E7" s="5">
        <v>34139</v>
      </c>
      <c r="F7" s="6">
        <f>D7-H7</f>
        <v>27219</v>
      </c>
      <c r="G7" s="6">
        <f>E7-I7</f>
        <v>27219</v>
      </c>
      <c r="H7" s="7">
        <v>6920</v>
      </c>
      <c r="I7" s="7">
        <v>6920</v>
      </c>
    </row>
    <row r="8" spans="1:9" ht="60" x14ac:dyDescent="0.25">
      <c r="A8" s="1" t="s">
        <v>11</v>
      </c>
      <c r="B8" s="1" t="s">
        <v>12</v>
      </c>
      <c r="C8" s="2">
        <v>23188</v>
      </c>
      <c r="D8" s="2">
        <v>23188</v>
      </c>
      <c r="E8" s="2">
        <v>23188</v>
      </c>
      <c r="F8" s="4"/>
      <c r="G8" s="4"/>
      <c r="H8" s="4"/>
      <c r="I8" s="4"/>
    </row>
    <row r="9" spans="1:9" ht="45" x14ac:dyDescent="0.25">
      <c r="A9" s="1" t="s">
        <v>13</v>
      </c>
      <c r="B9" s="1" t="s">
        <v>9</v>
      </c>
      <c r="C9" s="2">
        <v>106948</v>
      </c>
      <c r="D9" s="2">
        <v>106993</v>
      </c>
      <c r="E9" s="2">
        <v>106993</v>
      </c>
      <c r="F9" s="4"/>
      <c r="G9" s="4"/>
      <c r="H9" s="4"/>
      <c r="I9" s="4"/>
    </row>
    <row r="10" spans="1:9" ht="60" x14ac:dyDescent="0.25">
      <c r="A10" s="1" t="s">
        <v>14</v>
      </c>
      <c r="B10" s="1" t="s">
        <v>7</v>
      </c>
      <c r="C10" s="2">
        <v>15843</v>
      </c>
      <c r="D10" s="2">
        <v>15843</v>
      </c>
      <c r="E10" s="2">
        <v>15843</v>
      </c>
      <c r="F10" s="4"/>
      <c r="G10" s="4"/>
      <c r="H10" s="4"/>
      <c r="I10" s="4"/>
    </row>
    <row r="11" spans="1:9" ht="45" x14ac:dyDescent="0.25">
      <c r="A11" s="1" t="s">
        <v>15</v>
      </c>
      <c r="B11" s="1" t="s">
        <v>7</v>
      </c>
      <c r="C11" s="2">
        <v>41509</v>
      </c>
      <c r="D11" s="2">
        <v>41509</v>
      </c>
      <c r="E11" s="2">
        <v>41509</v>
      </c>
      <c r="F11" s="4"/>
      <c r="G11" s="4"/>
      <c r="H11" s="4"/>
      <c r="I11" s="4"/>
    </row>
    <row r="12" spans="1:9" ht="60" x14ac:dyDescent="0.25">
      <c r="A12" s="1" t="s">
        <v>16</v>
      </c>
      <c r="B12" s="1" t="s">
        <v>17</v>
      </c>
      <c r="C12" s="2">
        <v>93892</v>
      </c>
      <c r="D12" s="2">
        <v>93924</v>
      </c>
      <c r="E12" s="2">
        <v>93924</v>
      </c>
      <c r="F12" s="4"/>
      <c r="G12" s="4"/>
      <c r="H12" s="4"/>
      <c r="I12" s="4"/>
    </row>
    <row r="13" spans="1:9" ht="45" x14ac:dyDescent="0.25">
      <c r="A13" s="1" t="s">
        <v>18</v>
      </c>
      <c r="B13" s="1" t="s">
        <v>7</v>
      </c>
      <c r="C13" s="2">
        <v>63231</v>
      </c>
      <c r="D13" s="2">
        <v>63231</v>
      </c>
      <c r="E13" s="2">
        <v>63231</v>
      </c>
      <c r="F13" s="4"/>
      <c r="G13" s="4"/>
      <c r="H13" s="4"/>
      <c r="I13" s="4"/>
    </row>
    <row r="14" spans="1:9" ht="45" x14ac:dyDescent="0.25">
      <c r="A14" s="1" t="s">
        <v>19</v>
      </c>
      <c r="B14" s="1" t="s">
        <v>7</v>
      </c>
      <c r="C14" s="2">
        <v>74901</v>
      </c>
      <c r="D14" s="2">
        <v>74978</v>
      </c>
      <c r="E14" s="2">
        <v>74978</v>
      </c>
      <c r="F14" s="4"/>
      <c r="G14" s="4"/>
      <c r="H14" s="4"/>
      <c r="I14" s="4"/>
    </row>
    <row r="15" spans="1:9" ht="60" x14ac:dyDescent="0.25">
      <c r="A15" s="1" t="s">
        <v>20</v>
      </c>
      <c r="B15" s="1" t="s">
        <v>17</v>
      </c>
      <c r="C15" s="2">
        <v>72420</v>
      </c>
      <c r="D15" s="2">
        <v>72420</v>
      </c>
      <c r="E15" s="2">
        <v>72420</v>
      </c>
      <c r="F15" s="4"/>
      <c r="G15" s="4"/>
      <c r="H15" s="4">
        <v>20522</v>
      </c>
      <c r="I15" s="4"/>
    </row>
    <row r="16" spans="1:9" ht="45" x14ac:dyDescent="0.25">
      <c r="A16" s="1" t="s">
        <v>21</v>
      </c>
      <c r="B16" s="1" t="s">
        <v>9</v>
      </c>
      <c r="C16" s="2">
        <v>10317</v>
      </c>
      <c r="D16" s="2">
        <v>10317</v>
      </c>
      <c r="E16" s="2">
        <v>10317</v>
      </c>
      <c r="F16" s="4"/>
      <c r="G16" s="4"/>
      <c r="H16" s="4"/>
      <c r="I16" s="4"/>
    </row>
    <row r="17" spans="1:9" ht="45" x14ac:dyDescent="0.25">
      <c r="A17" s="1" t="s">
        <v>22</v>
      </c>
      <c r="B17" s="1" t="s">
        <v>9</v>
      </c>
      <c r="C17" s="2">
        <v>74387</v>
      </c>
      <c r="D17" s="2">
        <v>74387</v>
      </c>
      <c r="E17" s="2">
        <v>74387</v>
      </c>
      <c r="F17" s="4"/>
      <c r="G17" s="4"/>
      <c r="H17" s="4"/>
      <c r="I17" s="4"/>
    </row>
    <row r="18" spans="1:9" ht="60" x14ac:dyDescent="0.25">
      <c r="A18" s="1" t="s">
        <v>23</v>
      </c>
      <c r="B18" s="1" t="s">
        <v>17</v>
      </c>
      <c r="C18" s="2">
        <v>74045</v>
      </c>
      <c r="D18" s="2">
        <v>74045</v>
      </c>
      <c r="E18" s="2">
        <v>74045</v>
      </c>
      <c r="F18" s="4"/>
      <c r="G18" s="4"/>
      <c r="H18" s="4">
        <v>14628</v>
      </c>
      <c r="I18" s="4"/>
    </row>
    <row r="19" spans="1:9" ht="60" x14ac:dyDescent="0.25">
      <c r="A19" s="1" t="s">
        <v>24</v>
      </c>
      <c r="B19" s="1" t="s">
        <v>17</v>
      </c>
      <c r="C19" s="2">
        <v>33634</v>
      </c>
      <c r="D19" s="2">
        <v>33634</v>
      </c>
      <c r="E19" s="2">
        <v>33634</v>
      </c>
      <c r="F19" s="4"/>
      <c r="G19" s="4"/>
      <c r="H19" s="4"/>
      <c r="I19" s="4"/>
    </row>
    <row r="20" spans="1:9" ht="60" x14ac:dyDescent="0.25">
      <c r="A20" s="1" t="s">
        <v>25</v>
      </c>
      <c r="B20" s="1" t="s">
        <v>26</v>
      </c>
      <c r="C20" s="2">
        <v>64897</v>
      </c>
      <c r="D20" s="2">
        <v>64897</v>
      </c>
      <c r="E20" s="2">
        <v>64897</v>
      </c>
      <c r="F20" s="4"/>
      <c r="G20" s="4"/>
      <c r="H20" s="4"/>
      <c r="I20" s="4"/>
    </row>
    <row r="21" spans="1:9" ht="60" x14ac:dyDescent="0.25">
      <c r="A21" s="1" t="s">
        <v>27</v>
      </c>
      <c r="B21" s="1" t="s">
        <v>26</v>
      </c>
      <c r="C21" s="2">
        <v>33074</v>
      </c>
      <c r="D21" s="2">
        <v>33074</v>
      </c>
      <c r="E21" s="2">
        <v>33074</v>
      </c>
      <c r="F21" s="4"/>
      <c r="G21" s="4"/>
      <c r="H21" s="4"/>
      <c r="I21" s="4"/>
    </row>
    <row r="22" spans="1:9" ht="60" x14ac:dyDescent="0.25">
      <c r="A22" s="1" t="s">
        <v>28</v>
      </c>
      <c r="B22" s="1" t="s">
        <v>26</v>
      </c>
      <c r="C22" s="2">
        <v>54932</v>
      </c>
      <c r="D22" s="2">
        <v>54932</v>
      </c>
      <c r="E22" s="2">
        <v>54932</v>
      </c>
      <c r="F22" s="4"/>
      <c r="G22" s="4"/>
      <c r="H22" s="4"/>
      <c r="I22" s="4"/>
    </row>
    <row r="23" spans="1:9" ht="60" x14ac:dyDescent="0.25">
      <c r="A23" s="1" t="s">
        <v>29</v>
      </c>
      <c r="B23" s="1" t="s">
        <v>26</v>
      </c>
      <c r="C23" s="2">
        <v>55557</v>
      </c>
      <c r="D23" s="2">
        <v>55557</v>
      </c>
      <c r="E23" s="2">
        <v>55557</v>
      </c>
      <c r="F23" s="4"/>
      <c r="G23" s="4"/>
      <c r="H23" s="4"/>
      <c r="I23" s="4"/>
    </row>
    <row r="24" spans="1:9" ht="60" x14ac:dyDescent="0.25">
      <c r="A24" s="1" t="s">
        <v>30</v>
      </c>
      <c r="B24" s="1" t="s">
        <v>26</v>
      </c>
      <c r="C24" s="2">
        <v>60576</v>
      </c>
      <c r="D24" s="2">
        <v>60576</v>
      </c>
      <c r="E24" s="2">
        <v>60576</v>
      </c>
      <c r="F24" s="4"/>
      <c r="G24" s="4"/>
      <c r="H24" s="4"/>
      <c r="I24" s="4"/>
    </row>
    <row r="25" spans="1:9" ht="60" x14ac:dyDescent="0.25">
      <c r="A25" s="1" t="s">
        <v>31</v>
      </c>
      <c r="B25" s="1" t="s">
        <v>26</v>
      </c>
      <c r="C25" s="2">
        <v>122953</v>
      </c>
      <c r="D25" s="2">
        <v>123000</v>
      </c>
      <c r="E25" s="2">
        <v>123000</v>
      </c>
      <c r="F25" s="4"/>
      <c r="G25" s="4"/>
      <c r="H25" s="4"/>
      <c r="I25" s="4"/>
    </row>
    <row r="26" spans="1:9" ht="60" x14ac:dyDescent="0.25">
      <c r="A26" s="1" t="s">
        <v>32</v>
      </c>
      <c r="B26" s="1" t="s">
        <v>26</v>
      </c>
      <c r="C26" s="2">
        <v>36923</v>
      </c>
      <c r="D26" s="2">
        <v>36923</v>
      </c>
      <c r="E26" s="2">
        <v>36923</v>
      </c>
      <c r="F26" s="4"/>
      <c r="G26" s="4"/>
      <c r="H26" s="4"/>
      <c r="I26" s="4"/>
    </row>
    <row r="27" spans="1:9" ht="45" x14ac:dyDescent="0.25">
      <c r="A27" s="1" t="s">
        <v>33</v>
      </c>
      <c r="B27" s="1" t="s">
        <v>9</v>
      </c>
      <c r="C27" s="2">
        <v>21581</v>
      </c>
      <c r="D27" s="2">
        <v>21581</v>
      </c>
      <c r="E27" s="2">
        <v>21581</v>
      </c>
      <c r="F27" s="4"/>
      <c r="G27" s="4"/>
      <c r="H27" s="4"/>
      <c r="I27" s="4"/>
    </row>
    <row r="28" spans="1:9" ht="60" x14ac:dyDescent="0.25">
      <c r="A28" s="1" t="s">
        <v>34</v>
      </c>
      <c r="B28" s="1" t="s">
        <v>17</v>
      </c>
      <c r="C28" s="2">
        <v>45365</v>
      </c>
      <c r="D28" s="2">
        <v>45365</v>
      </c>
      <c r="E28" s="2">
        <v>45365</v>
      </c>
      <c r="F28" s="4"/>
      <c r="G28" s="4"/>
      <c r="H28" s="4">
        <v>10434</v>
      </c>
      <c r="I28" s="4"/>
    </row>
    <row r="29" spans="1:9" ht="60" x14ac:dyDescent="0.25">
      <c r="A29" s="1" t="s">
        <v>35</v>
      </c>
      <c r="B29" s="1" t="s">
        <v>17</v>
      </c>
      <c r="C29" s="2">
        <v>48778</v>
      </c>
      <c r="D29" s="2">
        <v>48778</v>
      </c>
      <c r="E29" s="2">
        <v>48778</v>
      </c>
      <c r="F29" s="4"/>
      <c r="G29" s="4"/>
      <c r="H29" s="4">
        <v>5752</v>
      </c>
      <c r="I29" s="4"/>
    </row>
    <row r="30" spans="1:9" ht="60" x14ac:dyDescent="0.25">
      <c r="A30" s="1" t="s">
        <v>36</v>
      </c>
      <c r="B30" s="1" t="s">
        <v>17</v>
      </c>
      <c r="C30" s="2">
        <v>45200</v>
      </c>
      <c r="D30" s="2">
        <v>45200</v>
      </c>
      <c r="E30" s="2">
        <v>45200</v>
      </c>
      <c r="F30" s="4"/>
      <c r="G30" s="4"/>
      <c r="H30" s="4">
        <v>5930</v>
      </c>
      <c r="I30" s="4"/>
    </row>
    <row r="31" spans="1:9" ht="45" x14ac:dyDescent="0.25">
      <c r="A31" s="1" t="s">
        <v>37</v>
      </c>
      <c r="B31" s="1" t="s">
        <v>7</v>
      </c>
      <c r="C31" s="2">
        <v>14998</v>
      </c>
      <c r="D31" s="2">
        <v>14998</v>
      </c>
      <c r="E31" s="2">
        <v>14998</v>
      </c>
      <c r="F31" s="4"/>
      <c r="G31" s="4"/>
      <c r="H31" s="4"/>
      <c r="I31" s="4"/>
    </row>
    <row r="32" spans="1:9" ht="30" x14ac:dyDescent="0.25">
      <c r="A32" s="1" t="s">
        <v>38</v>
      </c>
      <c r="B32" s="83" t="s">
        <v>7</v>
      </c>
      <c r="C32" s="84">
        <v>66401</v>
      </c>
      <c r="D32" s="84">
        <v>66401</v>
      </c>
      <c r="E32" s="84">
        <v>66401</v>
      </c>
      <c r="F32" s="4"/>
      <c r="G32" s="4"/>
      <c r="H32" s="4">
        <v>12490</v>
      </c>
      <c r="I32" s="4"/>
    </row>
    <row r="33" spans="1:9" x14ac:dyDescent="0.25">
      <c r="A33" s="1" t="s">
        <v>39</v>
      </c>
      <c r="B33" s="83"/>
      <c r="C33" s="84"/>
      <c r="D33" s="84"/>
      <c r="E33" s="84"/>
      <c r="F33" s="4"/>
      <c r="G33" s="4"/>
      <c r="H33" s="4"/>
      <c r="I33" s="4"/>
    </row>
    <row r="34" spans="1:9" ht="45" x14ac:dyDescent="0.25">
      <c r="A34" s="1" t="s">
        <v>40</v>
      </c>
      <c r="B34" s="1" t="s">
        <v>9</v>
      </c>
      <c r="C34" s="2">
        <v>21106</v>
      </c>
      <c r="D34" s="2">
        <v>21106</v>
      </c>
      <c r="E34" s="2">
        <v>21106</v>
      </c>
      <c r="F34" s="4"/>
      <c r="G34" s="4"/>
      <c r="H34" s="4"/>
      <c r="I34" s="4"/>
    </row>
    <row r="35" spans="1:9" ht="45" x14ac:dyDescent="0.25">
      <c r="A35" s="1" t="s">
        <v>41</v>
      </c>
      <c r="B35" s="1" t="s">
        <v>9</v>
      </c>
      <c r="C35" s="2">
        <v>31305</v>
      </c>
      <c r="D35" s="2">
        <v>31305</v>
      </c>
      <c r="E35" s="2">
        <v>31305</v>
      </c>
      <c r="F35" s="4"/>
      <c r="G35" s="4"/>
      <c r="H35" s="4">
        <v>4137</v>
      </c>
      <c r="I35" s="4"/>
    </row>
    <row r="36" spans="1:9" ht="45" x14ac:dyDescent="0.25">
      <c r="A36" s="1" t="s">
        <v>42</v>
      </c>
      <c r="B36" s="1" t="s">
        <v>7</v>
      </c>
      <c r="C36" s="2">
        <v>9743</v>
      </c>
      <c r="D36" s="2">
        <v>9743</v>
      </c>
      <c r="E36" s="2">
        <v>9743</v>
      </c>
      <c r="F36" s="4"/>
      <c r="G36" s="4"/>
      <c r="H36" s="4"/>
      <c r="I36" s="4"/>
    </row>
    <row r="37" spans="1:9" ht="45" x14ac:dyDescent="0.25">
      <c r="A37" s="83" t="s">
        <v>43</v>
      </c>
      <c r="B37" s="1" t="s">
        <v>7</v>
      </c>
      <c r="C37" s="2">
        <v>4627</v>
      </c>
      <c r="D37" s="2">
        <v>4627</v>
      </c>
      <c r="E37" s="2">
        <v>4627</v>
      </c>
      <c r="F37" s="4"/>
      <c r="G37" s="4"/>
      <c r="H37" s="4"/>
      <c r="I37" s="4"/>
    </row>
    <row r="38" spans="1:9" ht="60" x14ac:dyDescent="0.25">
      <c r="A38" s="83"/>
      <c r="B38" s="1" t="s">
        <v>17</v>
      </c>
      <c r="C38" s="2">
        <v>11606</v>
      </c>
      <c r="D38" s="2">
        <v>11638</v>
      </c>
      <c r="E38" s="2">
        <v>11638</v>
      </c>
      <c r="F38" s="4"/>
      <c r="G38" s="4"/>
      <c r="H38" s="4"/>
      <c r="I38" s="4"/>
    </row>
    <row r="39" spans="1:9" ht="45" x14ac:dyDescent="0.25">
      <c r="A39" s="83"/>
      <c r="B39" s="1" t="s">
        <v>9</v>
      </c>
      <c r="C39" s="2">
        <v>18916</v>
      </c>
      <c r="D39" s="2">
        <v>18916</v>
      </c>
      <c r="E39" s="2">
        <v>18916</v>
      </c>
      <c r="F39" s="4"/>
      <c r="G39" s="4"/>
      <c r="H39" s="4">
        <v>2424</v>
      </c>
      <c r="I39" s="4"/>
    </row>
    <row r="40" spans="1:9" ht="60" x14ac:dyDescent="0.25">
      <c r="A40" s="1" t="s">
        <v>44</v>
      </c>
      <c r="B40" s="1" t="s">
        <v>17</v>
      </c>
      <c r="C40" s="2">
        <v>17237</v>
      </c>
      <c r="D40" s="2">
        <v>17237</v>
      </c>
      <c r="E40" s="2">
        <v>17237</v>
      </c>
      <c r="F40" s="4"/>
      <c r="G40" s="4"/>
      <c r="H40" s="4">
        <v>2521</v>
      </c>
      <c r="I40" s="4"/>
    </row>
    <row r="41" spans="1:9" ht="45" x14ac:dyDescent="0.25">
      <c r="A41" s="1" t="s">
        <v>45</v>
      </c>
      <c r="B41" s="1" t="s">
        <v>9</v>
      </c>
      <c r="C41" s="2">
        <v>17432</v>
      </c>
      <c r="D41" s="2">
        <v>17432</v>
      </c>
      <c r="E41" s="2">
        <v>17432</v>
      </c>
      <c r="F41" s="4"/>
      <c r="G41" s="4"/>
      <c r="H41" s="4">
        <v>3164</v>
      </c>
      <c r="I41" s="4"/>
    </row>
    <row r="42" spans="1:9" ht="45" x14ac:dyDescent="0.25">
      <c r="A42" s="1" t="s">
        <v>46</v>
      </c>
      <c r="B42" s="1" t="s">
        <v>7</v>
      </c>
      <c r="C42" s="2">
        <v>36958</v>
      </c>
      <c r="D42" s="2">
        <v>36958</v>
      </c>
      <c r="E42" s="2">
        <v>36958</v>
      </c>
      <c r="F42" s="4"/>
      <c r="G42" s="4"/>
      <c r="H42" s="4"/>
      <c r="I42" s="4"/>
    </row>
    <row r="43" spans="1:9" ht="60" x14ac:dyDescent="0.25">
      <c r="A43" s="83" t="s">
        <v>47</v>
      </c>
      <c r="B43" s="1" t="s">
        <v>17</v>
      </c>
      <c r="C43" s="2">
        <v>22027</v>
      </c>
      <c r="D43" s="2">
        <v>22027</v>
      </c>
      <c r="E43" s="2">
        <v>22027</v>
      </c>
      <c r="F43" s="4"/>
      <c r="G43" s="4"/>
      <c r="H43" s="4"/>
      <c r="I43" s="4"/>
    </row>
    <row r="44" spans="1:9" ht="60" x14ac:dyDescent="0.25">
      <c r="A44" s="83"/>
      <c r="B44" s="1" t="s">
        <v>26</v>
      </c>
      <c r="C44" s="2">
        <v>12767</v>
      </c>
      <c r="D44" s="2">
        <v>12767</v>
      </c>
      <c r="E44" s="2">
        <v>12767</v>
      </c>
      <c r="F44" s="4"/>
      <c r="G44" s="4"/>
      <c r="H44" s="4"/>
      <c r="I44" s="4"/>
    </row>
    <row r="45" spans="1:9" ht="60" x14ac:dyDescent="0.25">
      <c r="A45" s="1" t="s">
        <v>48</v>
      </c>
      <c r="B45" s="1" t="s">
        <v>17</v>
      </c>
      <c r="C45" s="2">
        <v>21732</v>
      </c>
      <c r="D45" s="2">
        <v>21732</v>
      </c>
      <c r="E45" s="2">
        <v>21732</v>
      </c>
      <c r="F45" s="4"/>
      <c r="G45" s="4"/>
      <c r="H45" s="4"/>
      <c r="I45" s="4"/>
    </row>
    <row r="46" spans="1:9" ht="45" x14ac:dyDescent="0.25">
      <c r="A46" s="1" t="s">
        <v>49</v>
      </c>
      <c r="B46" s="1" t="s">
        <v>9</v>
      </c>
      <c r="C46" s="2">
        <v>32908</v>
      </c>
      <c r="D46" s="2">
        <v>32908</v>
      </c>
      <c r="E46" s="2">
        <v>32908</v>
      </c>
      <c r="F46" s="4"/>
      <c r="G46" s="4"/>
      <c r="H46" s="4">
        <v>3372</v>
      </c>
      <c r="I46" s="4"/>
    </row>
    <row r="47" spans="1:9" x14ac:dyDescent="0.25">
      <c r="A47" s="83" t="s">
        <v>50</v>
      </c>
      <c r="B47" s="83" t="s">
        <v>26</v>
      </c>
      <c r="C47" s="2"/>
      <c r="D47" s="84">
        <v>36186</v>
      </c>
      <c r="E47" s="84">
        <v>36186</v>
      </c>
      <c r="F47" s="4"/>
      <c r="G47" s="4"/>
      <c r="H47" s="4"/>
      <c r="I47" s="4"/>
    </row>
    <row r="48" spans="1:9" x14ac:dyDescent="0.25">
      <c r="A48" s="83"/>
      <c r="B48" s="83"/>
      <c r="C48" s="2">
        <v>36186</v>
      </c>
      <c r="D48" s="84"/>
      <c r="E48" s="84"/>
      <c r="F48" s="4"/>
      <c r="G48" s="4"/>
      <c r="H48" s="4"/>
      <c r="I48" s="4"/>
    </row>
    <row r="49" spans="1:9" ht="45" x14ac:dyDescent="0.25">
      <c r="A49" s="1" t="s">
        <v>51</v>
      </c>
      <c r="B49" s="1" t="s">
        <v>7</v>
      </c>
      <c r="C49" s="2">
        <v>15644</v>
      </c>
      <c r="D49" s="2">
        <v>15644</v>
      </c>
      <c r="E49" s="2">
        <v>15644</v>
      </c>
      <c r="F49" s="4"/>
      <c r="G49" s="4"/>
      <c r="H49" s="9">
        <v>1075</v>
      </c>
      <c r="I49" s="4"/>
    </row>
    <row r="50" spans="1:9" ht="30" x14ac:dyDescent="0.25">
      <c r="A50" s="1" t="s">
        <v>38</v>
      </c>
      <c r="B50" s="83" t="s">
        <v>9</v>
      </c>
      <c r="C50" s="84">
        <v>34370</v>
      </c>
      <c r="D50" s="84">
        <v>34370</v>
      </c>
      <c r="E50" s="84">
        <v>34370</v>
      </c>
      <c r="F50" s="4"/>
      <c r="G50" s="4"/>
      <c r="H50" s="4">
        <v>6761</v>
      </c>
      <c r="I50" s="4"/>
    </row>
    <row r="51" spans="1:9" ht="30" x14ac:dyDescent="0.25">
      <c r="A51" s="1" t="s">
        <v>52</v>
      </c>
      <c r="B51" s="83"/>
      <c r="C51" s="84"/>
      <c r="D51" s="84"/>
      <c r="E51" s="84"/>
      <c r="F51" s="4"/>
      <c r="G51" s="4"/>
      <c r="H51" s="4"/>
      <c r="I51" s="4"/>
    </row>
    <row r="52" spans="1:9" ht="45" x14ac:dyDescent="0.25">
      <c r="A52" s="1" t="s">
        <v>53</v>
      </c>
      <c r="B52" s="1" t="s">
        <v>7</v>
      </c>
      <c r="C52" s="2">
        <v>18334</v>
      </c>
      <c r="D52" s="2">
        <v>18334</v>
      </c>
      <c r="E52" s="2">
        <v>18334</v>
      </c>
      <c r="F52" s="4"/>
      <c r="G52" s="4"/>
      <c r="H52" s="4">
        <v>5949</v>
      </c>
      <c r="I52" s="4"/>
    </row>
    <row r="53" spans="1:9" ht="45" x14ac:dyDescent="0.25">
      <c r="A53" s="1" t="s">
        <v>54</v>
      </c>
      <c r="B53" s="1" t="s">
        <v>7</v>
      </c>
      <c r="C53" s="2">
        <v>9987</v>
      </c>
      <c r="D53" s="2">
        <v>9987</v>
      </c>
      <c r="E53" s="2">
        <v>9987</v>
      </c>
      <c r="F53" s="4"/>
      <c r="G53" s="4"/>
      <c r="H53" s="4"/>
      <c r="I53" s="4"/>
    </row>
    <row r="54" spans="1:9" ht="45" x14ac:dyDescent="0.25">
      <c r="A54" s="1" t="s">
        <v>55</v>
      </c>
      <c r="B54" s="1" t="s">
        <v>9</v>
      </c>
      <c r="C54" s="2">
        <v>14440</v>
      </c>
      <c r="D54" s="2">
        <v>14440</v>
      </c>
      <c r="E54" s="2">
        <v>14440</v>
      </c>
      <c r="F54" s="4"/>
      <c r="G54" s="4"/>
      <c r="H54" s="4">
        <v>3079</v>
      </c>
      <c r="I54" s="4"/>
    </row>
    <row r="55" spans="1:9" ht="45" x14ac:dyDescent="0.25">
      <c r="A55" s="1" t="s">
        <v>56</v>
      </c>
      <c r="B55" s="1" t="s">
        <v>7</v>
      </c>
      <c r="C55" s="2">
        <v>13343</v>
      </c>
      <c r="D55" s="2">
        <v>13343</v>
      </c>
      <c r="E55" s="2">
        <v>13343</v>
      </c>
      <c r="F55" s="4"/>
      <c r="G55" s="4"/>
      <c r="H55" s="4"/>
      <c r="I55" s="4"/>
    </row>
    <row r="56" spans="1:9" ht="45" x14ac:dyDescent="0.25">
      <c r="A56" s="1" t="s">
        <v>57</v>
      </c>
      <c r="B56" s="1" t="s">
        <v>7</v>
      </c>
      <c r="C56" s="2">
        <v>20225</v>
      </c>
      <c r="D56" s="2">
        <v>20225</v>
      </c>
      <c r="E56" s="2">
        <v>20225</v>
      </c>
      <c r="F56" s="4"/>
      <c r="G56" s="4"/>
      <c r="H56" s="4">
        <v>1132</v>
      </c>
      <c r="I56" s="4"/>
    </row>
    <row r="57" spans="1:9" ht="18.75" x14ac:dyDescent="0.25">
      <c r="A57" s="76" t="s">
        <v>58</v>
      </c>
      <c r="B57" s="76"/>
      <c r="C57" s="2">
        <v>1966767</v>
      </c>
      <c r="D57" s="2">
        <v>1967000</v>
      </c>
      <c r="E57" s="2">
        <v>1967000</v>
      </c>
    </row>
  </sheetData>
  <mergeCells count="21">
    <mergeCell ref="H3:I3"/>
    <mergeCell ref="B50:B51"/>
    <mergeCell ref="C50:C51"/>
    <mergeCell ref="D50:D51"/>
    <mergeCell ref="E50:E51"/>
    <mergeCell ref="A57:B57"/>
    <mergeCell ref="F3:G3"/>
    <mergeCell ref="A37:A39"/>
    <mergeCell ref="A43:A44"/>
    <mergeCell ref="A47:A48"/>
    <mergeCell ref="B47:B48"/>
    <mergeCell ref="D47:D48"/>
    <mergeCell ref="E47:E48"/>
    <mergeCell ref="A3:A4"/>
    <mergeCell ref="B3:B4"/>
    <mergeCell ref="C3:C4"/>
    <mergeCell ref="D3:E3"/>
    <mergeCell ref="B32:B33"/>
    <mergeCell ref="C32:C33"/>
    <mergeCell ref="D32:D33"/>
    <mergeCell ref="E32:E33"/>
  </mergeCells>
  <pageMargins left="0.70866141732283472" right="0.70866141732283472" top="0.47" bottom="0.4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Лист2</vt:lpstr>
      <vt:lpstr>сорт</vt:lpstr>
      <vt:lpstr>готов</vt:lpstr>
      <vt:lpstr>Лист1</vt:lpstr>
      <vt:lpstr>Лист1!_GoBack</vt:lpstr>
      <vt:lpstr>сорт!_GoBack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RukIC42</dc:creator>
  <cp:lastModifiedBy>Certified Windows</cp:lastModifiedBy>
  <cp:lastPrinted>2021-09-03T10:43:00Z</cp:lastPrinted>
  <dcterms:created xsi:type="dcterms:W3CDTF">2021-08-05T10:09:59Z</dcterms:created>
  <dcterms:modified xsi:type="dcterms:W3CDTF">2021-09-03T10:43:12Z</dcterms:modified>
</cp:coreProperties>
</file>