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59" i="1"/>
  <c r="K59"/>
  <c r="E59"/>
  <c r="B59"/>
  <c r="M54"/>
  <c r="K54"/>
  <c r="E54"/>
  <c r="B54"/>
  <c r="M53"/>
  <c r="K53"/>
  <c r="E53"/>
  <c r="B53"/>
  <c r="M52"/>
  <c r="K52"/>
  <c r="E52"/>
  <c r="B52"/>
  <c r="M51"/>
  <c r="K51"/>
  <c r="E51"/>
  <c r="B51"/>
  <c r="M50"/>
  <c r="K50"/>
  <c r="E50"/>
  <c r="B50"/>
  <c r="M49"/>
  <c r="K49"/>
  <c r="E49"/>
  <c r="B49"/>
  <c r="M48"/>
  <c r="K48"/>
  <c r="E48"/>
  <c r="B48"/>
  <c r="M47"/>
  <c r="K47"/>
  <c r="E47"/>
  <c r="B47"/>
  <c r="M46"/>
  <c r="K46"/>
  <c r="E46"/>
  <c r="B46"/>
  <c r="M45"/>
  <c r="K45"/>
  <c r="E45"/>
  <c r="B45"/>
  <c r="M44"/>
  <c r="K44"/>
  <c r="E44"/>
  <c r="B44"/>
  <c r="M43"/>
  <c r="K43"/>
  <c r="E43"/>
  <c r="B43"/>
  <c r="M42"/>
  <c r="K42"/>
  <c r="E42"/>
  <c r="B42"/>
  <c r="M41"/>
  <c r="K41"/>
  <c r="E41"/>
  <c r="B41"/>
  <c r="M40"/>
  <c r="K40"/>
  <c r="E40"/>
  <c r="B40"/>
  <c r="M39"/>
  <c r="K39"/>
  <c r="E39"/>
  <c r="B39"/>
  <c r="M38"/>
  <c r="K38"/>
  <c r="E38"/>
  <c r="B38"/>
  <c r="M37"/>
  <c r="K37"/>
  <c r="E37"/>
  <c r="B37"/>
  <c r="M36"/>
  <c r="K36"/>
  <c r="E36"/>
  <c r="B36"/>
  <c r="M35"/>
  <c r="K35"/>
  <c r="E35"/>
  <c r="B35"/>
  <c r="M34"/>
  <c r="K34"/>
  <c r="E34"/>
  <c r="B34"/>
  <c r="M33"/>
  <c r="K33"/>
  <c r="E33"/>
  <c r="B33"/>
  <c r="M32"/>
  <c r="K32"/>
  <c r="E32"/>
  <c r="B32"/>
  <c r="M31"/>
  <c r="K31"/>
  <c r="E31"/>
  <c r="B31"/>
  <c r="M30"/>
  <c r="K30"/>
  <c r="E30"/>
  <c r="B30"/>
  <c r="M29"/>
  <c r="K29"/>
  <c r="E29"/>
  <c r="B29"/>
  <c r="M28"/>
  <c r="K28"/>
  <c r="E28"/>
  <c r="B28"/>
  <c r="M27"/>
  <c r="K27"/>
  <c r="E27"/>
  <c r="B27"/>
  <c r="M26"/>
  <c r="K26"/>
  <c r="E26"/>
  <c r="B26"/>
  <c r="M25"/>
  <c r="K25"/>
  <c r="E25"/>
  <c r="B25"/>
  <c r="M24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<sst xmlns="http://schemas.openxmlformats.org/spreadsheetml/2006/main" count="111" uniqueCount="36">
  <si>
    <t>Выборы депутатов Государственной Думы Федерального Собрания Российской Федерации восьмого созыва</t>
  </si>
  <si>
    <t>По состоянию на 07.09.2021</t>
  </si>
  <si>
    <t>В тыс. руб.</t>
  </si>
  <si>
    <t>1</t>
  </si>
  <si>
    <t>1.</t>
  </si>
  <si>
    <t>31.08.2021</t>
  </si>
  <si>
    <t/>
  </si>
  <si>
    <t>20.08.2021</t>
  </si>
  <si>
    <t>05.08.2021</t>
  </si>
  <si>
    <t>30.08.2021</t>
  </si>
  <si>
    <t>27.08.2021</t>
  </si>
  <si>
    <t>03.08.2021</t>
  </si>
  <si>
    <t>07.09.2021</t>
  </si>
  <si>
    <t>09.08.2021</t>
  </si>
  <si>
    <t>01.09.2021</t>
  </si>
  <si>
    <t>26.08.2021</t>
  </si>
  <si>
    <t>02.09.2021</t>
  </si>
  <si>
    <t>25.08.2021</t>
  </si>
  <si>
    <t>2.</t>
  </si>
  <si>
    <t>12.08.2021</t>
  </si>
  <si>
    <t>17.08.2021</t>
  </si>
  <si>
    <t>3.</t>
  </si>
  <si>
    <t>18.08.2021</t>
  </si>
  <si>
    <t>27.07.2021</t>
  </si>
  <si>
    <t>28.07.2021</t>
  </si>
  <si>
    <t>19.08.2021</t>
  </si>
  <si>
    <t>02.08.2021</t>
  </si>
  <si>
    <t>06.09.2021</t>
  </si>
  <si>
    <t>23.07.2021</t>
  </si>
  <si>
    <t xml:space="preserve">СВЕДЕНИЯ
 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</si>
  <si>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4.</t>
  </si>
  <si>
    <t>Кемеровское региональное отделение Политической партии ЛДПР – Либерально-демократической партии России</t>
  </si>
  <si>
    <t>Итого по политической партии (Кемеровское региональное отделение Политической партии ЛДПР – Либерально-демократической партии России)</t>
  </si>
  <si>
    <t>5.</t>
  </si>
  <si>
    <t>Региональное отделение Политической партии «Российская партия пенсионеров за социальную справедливость» в Кемеровской области</t>
  </si>
  <si>
    <t>Итого по политической партии (Региональное отделение Политической партии «Российская партия пенсионеров за социальную справедливость» в Кемеровской области)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</si>
</sst>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"/>
  <sheetViews>
    <sheetView tabSelected="1" topLeftCell="A55" workbookViewId="0">
      <selection activeCell="A46" sqref="A46:XFD46"/>
    </sheetView>
  </sheetViews>
  <sheetFormatPr defaultRowHeight="14.4"/>
  <cols>
    <col min="1" max="1" width="4.77734375" customWidth="1"/>
    <col min="2" max="2" width="17.77734375" customWidth="1"/>
    <col min="3" max="4" width="15.109375" customWidth="1"/>
    <col min="5" max="5" width="9.4414062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7.21875" customWidth="1"/>
    <col min="12" max="12" width="15.109375" customWidth="1"/>
    <col min="13" max="13" width="18" customWidth="1"/>
    <col min="14" max="14" width="8.88671875" customWidth="1"/>
  </cols>
  <sheetData>
    <row r="1" spans="1:14" ht="109.8" customHeight="1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.6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4">
      <c r="M3" s="2" t="s">
        <v>1</v>
      </c>
    </row>
    <row r="4" spans="1:14">
      <c r="M4" s="2" t="s">
        <v>2</v>
      </c>
    </row>
    <row r="5" spans="1:14" ht="24" customHeight="1">
      <c r="A5" s="27" t="str">
        <f t="shared" ref="A5" si="0">"№
п/п"</f>
        <v>№
п/п</v>
      </c>
      <c r="B5" s="27" t="str">
        <f t="shared" ref="B5" si="1">"Наименование политической партии"</f>
        <v>Наименование политической партии</v>
      </c>
      <c r="C5" s="30" t="str">
        <f t="shared" ref="C5" si="2">"Поступило средств"</f>
        <v>Поступило средств</v>
      </c>
      <c r="D5" s="31"/>
      <c r="E5" s="31"/>
      <c r="F5" s="31"/>
      <c r="G5" s="32"/>
      <c r="H5" s="30" t="str">
        <f t="shared" ref="H5" si="3">"Израсходовано средств"</f>
        <v>Израсходовано средств</v>
      </c>
      <c r="I5" s="31"/>
      <c r="J5" s="31"/>
      <c r="K5" s="32"/>
      <c r="L5" s="30" t="str">
        <f t="shared" ref="L5" si="4">"Возвращено средств"</f>
        <v>Возвращено средств</v>
      </c>
      <c r="M5" s="32"/>
    </row>
    <row r="6" spans="1:14" ht="55.05" customHeight="1">
      <c r="A6" s="28"/>
      <c r="B6" s="28"/>
      <c r="C6" s="27" t="str">
        <f t="shared" ref="C6" si="5">"всего"</f>
        <v>всего</v>
      </c>
      <c r="D6" s="30" t="str">
        <f t="shared" ref="D6" si="6">"из них"</f>
        <v>из них</v>
      </c>
      <c r="E6" s="31"/>
      <c r="F6" s="31"/>
      <c r="G6" s="32"/>
      <c r="H6" s="27" t="str">
        <f t="shared" ref="H6" si="7">"всего"</f>
        <v>всего</v>
      </c>
      <c r="I6" s="30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31"/>
      <c r="K6" s="32"/>
      <c r="L6" s="27" t="str">
        <f t="shared" ref="L6" si="9">"сумма, тыс. руб."</f>
        <v>сумма, тыс. руб.</v>
      </c>
      <c r="M6" s="27" t="str">
        <f t="shared" ref="M6" si="10">"основание возврата"</f>
        <v>основание возврата</v>
      </c>
      <c r="N6" s="1"/>
    </row>
    <row r="7" spans="1:14" ht="70.05" customHeight="1">
      <c r="A7" s="28"/>
      <c r="B7" s="28"/>
      <c r="C7" s="28"/>
      <c r="D7" s="30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32"/>
      <c r="F7" s="30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32"/>
      <c r="H7" s="28"/>
      <c r="I7" s="27" t="str">
        <f t="shared" ref="I7" si="13">"дата операции"</f>
        <v>дата операции</v>
      </c>
      <c r="J7" s="27" t="str">
        <f t="shared" ref="J7" si="14">"сумма, тыс. руб."</f>
        <v>сумма, тыс. руб.</v>
      </c>
      <c r="K7" s="27" t="str">
        <f t="shared" ref="K7" si="15">"назначение платежа"</f>
        <v>назначение платежа</v>
      </c>
      <c r="L7" s="28"/>
      <c r="M7" s="28"/>
      <c r="N7" s="1"/>
    </row>
    <row r="8" spans="1:14" ht="72" customHeight="1">
      <c r="A8" s="29"/>
      <c r="B8" s="29"/>
      <c r="C8" s="29"/>
      <c r="D8" s="3" t="str">
        <f>"сумма, тыс. руб."</f>
        <v>сумма, тыс. руб.</v>
      </c>
      <c r="E8" s="3" t="str">
        <f>"наименование юридического лица"</f>
        <v>наименование юридического лица</v>
      </c>
      <c r="F8" s="3" t="str">
        <f>"сумма, тыс. руб."</f>
        <v>сумма, тыс. руб.</v>
      </c>
      <c r="G8" s="3" t="str">
        <f>"кол-во граждан"</f>
        <v>кол-во граждан</v>
      </c>
      <c r="H8" s="29"/>
      <c r="I8" s="29"/>
      <c r="J8" s="29"/>
      <c r="K8" s="29"/>
      <c r="L8" s="29"/>
      <c r="M8" s="29"/>
      <c r="N8" s="1"/>
    </row>
    <row r="9" spans="1:14">
      <c r="A9" s="5" t="s">
        <v>3</v>
      </c>
      <c r="B9" s="3" t="str">
        <f>"3"</f>
        <v>3</v>
      </c>
      <c r="C9" s="3" t="str">
        <f>"4"</f>
        <v>4</v>
      </c>
      <c r="D9" s="3" t="str">
        <f>"5"</f>
        <v>5</v>
      </c>
      <c r="E9" s="3" t="str">
        <f>"6"</f>
        <v>6</v>
      </c>
      <c r="F9" s="3" t="str">
        <f>"7"</f>
        <v>7</v>
      </c>
      <c r="G9" s="3" t="str">
        <f>"8"</f>
        <v>8</v>
      </c>
      <c r="H9" s="3" t="str">
        <f>"9"</f>
        <v>9</v>
      </c>
      <c r="I9" s="3" t="str">
        <f>"10"</f>
        <v>10</v>
      </c>
      <c r="J9" s="3" t="str">
        <f>"11"</f>
        <v>11</v>
      </c>
      <c r="K9" s="3" t="str">
        <f>"12"</f>
        <v>12</v>
      </c>
      <c r="L9" s="3" t="str">
        <f>"13"</f>
        <v>13</v>
      </c>
      <c r="M9" s="3" t="str">
        <f>"14"</f>
        <v>14</v>
      </c>
      <c r="N9" s="1"/>
    </row>
    <row r="10" spans="1:14" ht="102" customHeight="1">
      <c r="A10" s="6" t="s">
        <v>4</v>
      </c>
      <c r="B10" s="7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0" s="8"/>
      <c r="D10" s="8">
        <v>7000</v>
      </c>
      <c r="E10" s="7" t="str">
        <f>"Кемеровский ФПРСР"</f>
        <v>Кемеровский ФПРСР</v>
      </c>
      <c r="F10" s="8"/>
      <c r="G10" s="9"/>
      <c r="H10" s="8"/>
      <c r="I10" s="10" t="s">
        <v>5</v>
      </c>
      <c r="J10" s="8">
        <v>5360</v>
      </c>
      <c r="K10" s="7" t="str">
        <f>"Изг. и распр. печатных и иных агит. материалов"</f>
        <v>Изг. и распр. печатных и иных агит. материалов</v>
      </c>
      <c r="L10" s="8"/>
      <c r="M10" s="7" t="str">
        <f>""</f>
        <v/>
      </c>
      <c r="N10" s="4"/>
    </row>
    <row r="11" spans="1:14" ht="34.200000000000003" customHeight="1">
      <c r="A11" s="6" t="s">
        <v>6</v>
      </c>
      <c r="B11" s="7" t="str">
        <f>""</f>
        <v/>
      </c>
      <c r="C11" s="8"/>
      <c r="D11" s="8">
        <v>7000</v>
      </c>
      <c r="E11" s="7" t="str">
        <f>"НФПР"</f>
        <v>НФПР</v>
      </c>
      <c r="F11" s="8"/>
      <c r="G11" s="9"/>
      <c r="H11" s="8"/>
      <c r="I11" s="10" t="s">
        <v>7</v>
      </c>
      <c r="J11" s="8">
        <v>3244.56</v>
      </c>
      <c r="K11" s="7" t="str">
        <f>"Агитация через орг. телерадиовещание"</f>
        <v>Агитация через орг. телерадиовещание</v>
      </c>
      <c r="L11" s="8"/>
      <c r="M11" s="7" t="str">
        <f>""</f>
        <v/>
      </c>
      <c r="N11" s="1"/>
    </row>
    <row r="12" spans="1:14" ht="39.6" customHeight="1">
      <c r="A12" s="6" t="s">
        <v>6</v>
      </c>
      <c r="B12" s="7" t="str">
        <f>""</f>
        <v/>
      </c>
      <c r="C12" s="8"/>
      <c r="D12" s="8">
        <v>3500</v>
      </c>
      <c r="E12" s="7" t="str">
        <f>"Алтайский ФПРСР"</f>
        <v>Алтайский ФПРСР</v>
      </c>
      <c r="F12" s="8"/>
      <c r="G12" s="9"/>
      <c r="H12" s="8"/>
      <c r="I12" s="10" t="s">
        <v>8</v>
      </c>
      <c r="J12" s="8">
        <v>3029.5</v>
      </c>
      <c r="K12" s="7" t="str">
        <f>"Изг. и распр. печатных и иных агит. материалов"</f>
        <v>Изг. и распр. печатных и иных агит. материалов</v>
      </c>
      <c r="L12" s="8"/>
      <c r="M12" s="7" t="str">
        <f>""</f>
        <v/>
      </c>
      <c r="N12" s="1"/>
    </row>
    <row r="13" spans="1:14" ht="39.6" customHeight="1">
      <c r="A13" s="6" t="s">
        <v>6</v>
      </c>
      <c r="B13" s="7" t="str">
        <f>""</f>
        <v/>
      </c>
      <c r="C13" s="8"/>
      <c r="D13" s="8"/>
      <c r="E13" s="7" t="str">
        <f>""</f>
        <v/>
      </c>
      <c r="F13" s="8"/>
      <c r="G13" s="9"/>
      <c r="H13" s="8"/>
      <c r="I13" s="10" t="s">
        <v>7</v>
      </c>
      <c r="J13" s="8">
        <v>1845.36</v>
      </c>
      <c r="K13" s="7" t="str">
        <f>"Агитация через орг. телерадиовещание"</f>
        <v>Агитация через орг. телерадиовещание</v>
      </c>
      <c r="L13" s="8"/>
      <c r="M13" s="7" t="str">
        <f>""</f>
        <v/>
      </c>
      <c r="N13" s="1"/>
    </row>
    <row r="14" spans="1:14" ht="39.6" customHeight="1">
      <c r="A14" s="6" t="s">
        <v>6</v>
      </c>
      <c r="B14" s="7" t="str">
        <f>""</f>
        <v/>
      </c>
      <c r="C14" s="8"/>
      <c r="D14" s="8"/>
      <c r="E14" s="7" t="str">
        <f>""</f>
        <v/>
      </c>
      <c r="F14" s="8"/>
      <c r="G14" s="9"/>
      <c r="H14" s="8"/>
      <c r="I14" s="10" t="s">
        <v>9</v>
      </c>
      <c r="J14" s="8">
        <v>1072</v>
      </c>
      <c r="K14" s="7" t="str">
        <f>"Изг. и распр. печатных и иных агит. материалов"</f>
        <v>Изг. и распр. печатных и иных агит. материалов</v>
      </c>
      <c r="L14" s="8"/>
      <c r="M14" s="7" t="str">
        <f>""</f>
        <v/>
      </c>
      <c r="N14" s="1"/>
    </row>
    <row r="15" spans="1:14" ht="39.6" customHeight="1">
      <c r="A15" s="6" t="s">
        <v>6</v>
      </c>
      <c r="B15" s="7" t="str">
        <f>""</f>
        <v/>
      </c>
      <c r="C15" s="8"/>
      <c r="D15" s="8"/>
      <c r="E15" s="7" t="str">
        <f>""</f>
        <v/>
      </c>
      <c r="F15" s="8"/>
      <c r="G15" s="9"/>
      <c r="H15" s="8"/>
      <c r="I15" s="10" t="s">
        <v>8</v>
      </c>
      <c r="J15" s="8">
        <v>744</v>
      </c>
      <c r="K15" s="7" t="str">
        <f>"Изг. и распр. печатных и иных агит. материалов"</f>
        <v>Изг. и распр. печатных и иных агит. материалов</v>
      </c>
      <c r="L15" s="8"/>
      <c r="M15" s="7" t="str">
        <f>""</f>
        <v/>
      </c>
      <c r="N15" s="1"/>
    </row>
    <row r="16" spans="1:14" ht="39.6" customHeight="1">
      <c r="A16" s="6" t="s">
        <v>6</v>
      </c>
      <c r="B16" s="7" t="str">
        <f>""</f>
        <v/>
      </c>
      <c r="C16" s="8"/>
      <c r="D16" s="8"/>
      <c r="E16" s="7" t="str">
        <f>""</f>
        <v/>
      </c>
      <c r="F16" s="8"/>
      <c r="G16" s="9"/>
      <c r="H16" s="8"/>
      <c r="I16" s="10" t="s">
        <v>9</v>
      </c>
      <c r="J16" s="8">
        <v>671</v>
      </c>
      <c r="K16" s="7" t="str">
        <f>"Изг. и распр. печатных и иных агит. материалов"</f>
        <v>Изг. и распр. печатных и иных агит. материалов</v>
      </c>
      <c r="L16" s="8"/>
      <c r="M16" s="7" t="str">
        <f>""</f>
        <v/>
      </c>
      <c r="N16" s="1"/>
    </row>
    <row r="17" spans="1:14" ht="31.2" customHeight="1">
      <c r="A17" s="6" t="s">
        <v>6</v>
      </c>
      <c r="B17" s="7" t="str">
        <f>""</f>
        <v/>
      </c>
      <c r="C17" s="8"/>
      <c r="D17" s="8"/>
      <c r="E17" s="7" t="str">
        <f>""</f>
        <v/>
      </c>
      <c r="F17" s="8"/>
      <c r="G17" s="9"/>
      <c r="H17" s="8"/>
      <c r="I17" s="10" t="s">
        <v>10</v>
      </c>
      <c r="J17" s="8">
        <v>599.45000000000005</v>
      </c>
      <c r="K17" s="7" t="str">
        <f>"Оплата других работ/услуг"</f>
        <v>Оплата других работ/услуг</v>
      </c>
      <c r="L17" s="8"/>
      <c r="M17" s="7" t="str">
        <f>""</f>
        <v/>
      </c>
      <c r="N17" s="1"/>
    </row>
    <row r="18" spans="1:14" ht="39.6" customHeight="1">
      <c r="A18" s="6" t="s">
        <v>6</v>
      </c>
      <c r="B18" s="7" t="str">
        <f>""</f>
        <v/>
      </c>
      <c r="C18" s="8"/>
      <c r="D18" s="8"/>
      <c r="E18" s="7" t="str">
        <f>""</f>
        <v/>
      </c>
      <c r="F18" s="8"/>
      <c r="G18" s="9"/>
      <c r="H18" s="8"/>
      <c r="I18" s="10" t="s">
        <v>10</v>
      </c>
      <c r="J18" s="8">
        <v>504.24</v>
      </c>
      <c r="K18" s="7" t="str">
        <f>"Агитация через орг. телерадиовещание"</f>
        <v>Агитация через орг. телерадиовещание</v>
      </c>
      <c r="L18" s="8"/>
      <c r="M18" s="7" t="str">
        <f>""</f>
        <v/>
      </c>
      <c r="N18" s="1"/>
    </row>
    <row r="19" spans="1:14" ht="39.6" customHeight="1">
      <c r="A19" s="6" t="s">
        <v>6</v>
      </c>
      <c r="B19" s="7" t="str">
        <f>""</f>
        <v/>
      </c>
      <c r="C19" s="8"/>
      <c r="D19" s="8"/>
      <c r="E19" s="7" t="str">
        <f>""</f>
        <v/>
      </c>
      <c r="F19" s="8"/>
      <c r="G19" s="9"/>
      <c r="H19" s="8"/>
      <c r="I19" s="10" t="s">
        <v>11</v>
      </c>
      <c r="J19" s="8">
        <v>396</v>
      </c>
      <c r="K19" s="7" t="str">
        <f>"Изг. и распр. печатных и иных агит. материалов"</f>
        <v>Изг. и распр. печатных и иных агит. материалов</v>
      </c>
      <c r="L19" s="8"/>
      <c r="M19" s="7" t="str">
        <f>""</f>
        <v/>
      </c>
      <c r="N19" s="1"/>
    </row>
    <row r="20" spans="1:14" ht="32.4" customHeight="1">
      <c r="A20" s="6" t="s">
        <v>6</v>
      </c>
      <c r="B20" s="7" t="str">
        <f>""</f>
        <v/>
      </c>
      <c r="C20" s="8"/>
      <c r="D20" s="8"/>
      <c r="E20" s="7" t="str">
        <f>""</f>
        <v/>
      </c>
      <c r="F20" s="8"/>
      <c r="G20" s="9"/>
      <c r="H20" s="8"/>
      <c r="I20" s="10" t="s">
        <v>12</v>
      </c>
      <c r="J20" s="8">
        <v>378.18</v>
      </c>
      <c r="K20" s="7" t="str">
        <f>"Агитация через орг. телерадиовещание"</f>
        <v>Агитация через орг. телерадиовещание</v>
      </c>
      <c r="L20" s="8"/>
      <c r="M20" s="7" t="str">
        <f>""</f>
        <v/>
      </c>
      <c r="N20" s="1"/>
    </row>
    <row r="21" spans="1:14" ht="32.4" customHeight="1">
      <c r="A21" s="6" t="s">
        <v>6</v>
      </c>
      <c r="B21" s="7" t="str">
        <f>""</f>
        <v/>
      </c>
      <c r="C21" s="8"/>
      <c r="D21" s="8"/>
      <c r="E21" s="7" t="str">
        <f>""</f>
        <v/>
      </c>
      <c r="F21" s="8"/>
      <c r="G21" s="9"/>
      <c r="H21" s="8"/>
      <c r="I21" s="10" t="s">
        <v>7</v>
      </c>
      <c r="J21" s="8">
        <v>320</v>
      </c>
      <c r="K21" s="7" t="str">
        <f>"Агитация через сетевые издания"</f>
        <v>Агитация через сетевые издания</v>
      </c>
      <c r="L21" s="8"/>
      <c r="M21" s="7" t="str">
        <f>""</f>
        <v/>
      </c>
      <c r="N21" s="1"/>
    </row>
    <row r="22" spans="1:14" ht="39.6" customHeight="1">
      <c r="A22" s="6" t="s">
        <v>6</v>
      </c>
      <c r="B22" s="7" t="str">
        <f>""</f>
        <v/>
      </c>
      <c r="C22" s="8"/>
      <c r="D22" s="8"/>
      <c r="E22" s="7" t="str">
        <f>""</f>
        <v/>
      </c>
      <c r="F22" s="8"/>
      <c r="G22" s="9"/>
      <c r="H22" s="8"/>
      <c r="I22" s="10" t="s">
        <v>13</v>
      </c>
      <c r="J22" s="8">
        <v>312.5</v>
      </c>
      <c r="K22" s="7" t="str">
        <f>"Изг. и распр. печатных и иных агит. материалов"</f>
        <v>Изг. и распр. печатных и иных агит. материалов</v>
      </c>
      <c r="L22" s="8"/>
      <c r="M22" s="7" t="str">
        <f>""</f>
        <v/>
      </c>
      <c r="N22" s="1"/>
    </row>
    <row r="23" spans="1:14" ht="30" customHeight="1">
      <c r="A23" s="6" t="s">
        <v>6</v>
      </c>
      <c r="B23" s="7" t="str">
        <f>""</f>
        <v/>
      </c>
      <c r="C23" s="8"/>
      <c r="D23" s="8"/>
      <c r="E23" s="7" t="str">
        <f>""</f>
        <v/>
      </c>
      <c r="F23" s="8"/>
      <c r="G23" s="9"/>
      <c r="H23" s="8"/>
      <c r="I23" s="10" t="s">
        <v>10</v>
      </c>
      <c r="J23" s="8">
        <v>203.95</v>
      </c>
      <c r="K23" s="7" t="str">
        <f>"Агитация через орг. телерадиовещание"</f>
        <v>Агитация через орг. телерадиовещание</v>
      </c>
      <c r="L23" s="8"/>
      <c r="M23" s="7" t="str">
        <f>""</f>
        <v/>
      </c>
      <c r="N23" s="1"/>
    </row>
    <row r="24" spans="1:14" ht="30" customHeight="1">
      <c r="A24" s="6" t="s">
        <v>6</v>
      </c>
      <c r="B24" s="7" t="str">
        <f>""</f>
        <v/>
      </c>
      <c r="C24" s="8"/>
      <c r="D24" s="8"/>
      <c r="E24" s="7" t="str">
        <f>""</f>
        <v/>
      </c>
      <c r="F24" s="8"/>
      <c r="G24" s="9"/>
      <c r="H24" s="8"/>
      <c r="I24" s="10" t="s">
        <v>9</v>
      </c>
      <c r="J24" s="8">
        <v>187.97</v>
      </c>
      <c r="K24" s="7" t="str">
        <f>"Агитация через орг. телерадиовещание"</f>
        <v>Агитация через орг. телерадиовещание</v>
      </c>
      <c r="L24" s="8"/>
      <c r="M24" s="7" t="str">
        <f>""</f>
        <v/>
      </c>
      <c r="N24" s="1"/>
    </row>
    <row r="25" spans="1:14" ht="39.6" customHeight="1">
      <c r="A25" s="6" t="s">
        <v>6</v>
      </c>
      <c r="B25" s="7" t="str">
        <f>""</f>
        <v/>
      </c>
      <c r="C25" s="8"/>
      <c r="D25" s="8"/>
      <c r="E25" s="7" t="str">
        <f>""</f>
        <v/>
      </c>
      <c r="F25" s="8"/>
      <c r="G25" s="9"/>
      <c r="H25" s="8"/>
      <c r="I25" s="10" t="s">
        <v>14</v>
      </c>
      <c r="J25" s="8">
        <v>126</v>
      </c>
      <c r="K25" s="7" t="str">
        <f>"Изг. и распр. печатных и иных агит. материалов"</f>
        <v>Изг. и распр. печатных и иных агит. материалов</v>
      </c>
      <c r="L25" s="8"/>
      <c r="M25" s="7" t="str">
        <f>""</f>
        <v/>
      </c>
      <c r="N25" s="1"/>
    </row>
    <row r="26" spans="1:14" ht="39.6" customHeight="1">
      <c r="A26" s="6" t="s">
        <v>6</v>
      </c>
      <c r="B26" s="7" t="str">
        <f>""</f>
        <v/>
      </c>
      <c r="C26" s="8"/>
      <c r="D26" s="8"/>
      <c r="E26" s="7" t="str">
        <f>""</f>
        <v/>
      </c>
      <c r="F26" s="8"/>
      <c r="G26" s="9"/>
      <c r="H26" s="8"/>
      <c r="I26" s="10" t="s">
        <v>15</v>
      </c>
      <c r="J26" s="8">
        <v>126</v>
      </c>
      <c r="K26" s="7" t="str">
        <f>"Изг. и распр. печатных и иных агит. материалов"</f>
        <v>Изг. и распр. печатных и иных агит. материалов</v>
      </c>
      <c r="L26" s="8"/>
      <c r="M26" s="7" t="str">
        <f>""</f>
        <v/>
      </c>
      <c r="N26" s="1"/>
    </row>
    <row r="27" spans="1:14" ht="39.6" customHeight="1">
      <c r="A27" s="6" t="s">
        <v>6</v>
      </c>
      <c r="B27" s="7" t="str">
        <f>""</f>
        <v/>
      </c>
      <c r="C27" s="8"/>
      <c r="D27" s="8"/>
      <c r="E27" s="7" t="str">
        <f>""</f>
        <v/>
      </c>
      <c r="F27" s="8"/>
      <c r="G27" s="9"/>
      <c r="H27" s="8"/>
      <c r="I27" s="10" t="s">
        <v>15</v>
      </c>
      <c r="J27" s="8">
        <v>126</v>
      </c>
      <c r="K27" s="7" t="str">
        <f>"Изг. и распр. печатных и иных агит. материалов"</f>
        <v>Изг. и распр. печатных и иных агит. материалов</v>
      </c>
      <c r="L27" s="8"/>
      <c r="M27" s="7" t="str">
        <f>""</f>
        <v/>
      </c>
      <c r="N27" s="1"/>
    </row>
    <row r="28" spans="1:14" ht="39.6" customHeight="1">
      <c r="A28" s="6" t="s">
        <v>6</v>
      </c>
      <c r="B28" s="7" t="str">
        <f>""</f>
        <v/>
      </c>
      <c r="C28" s="8"/>
      <c r="D28" s="8"/>
      <c r="E28" s="7" t="str">
        <f>""</f>
        <v/>
      </c>
      <c r="F28" s="8"/>
      <c r="G28" s="9"/>
      <c r="H28" s="8"/>
      <c r="I28" s="10" t="s">
        <v>16</v>
      </c>
      <c r="J28" s="8">
        <v>126</v>
      </c>
      <c r="K28" s="7" t="str">
        <f>"Изг. и распр. печатных и иных агит. материалов"</f>
        <v>Изг. и распр. печатных и иных агит. материалов</v>
      </c>
      <c r="L28" s="8"/>
      <c r="M28" s="7" t="str">
        <f>""</f>
        <v/>
      </c>
      <c r="N28" s="1"/>
    </row>
    <row r="29" spans="1:14" ht="39.6" customHeight="1">
      <c r="A29" s="6" t="s">
        <v>6</v>
      </c>
      <c r="B29" s="7" t="str">
        <f>""</f>
        <v/>
      </c>
      <c r="C29" s="8"/>
      <c r="D29" s="8"/>
      <c r="E29" s="7" t="str">
        <f>""</f>
        <v/>
      </c>
      <c r="F29" s="8"/>
      <c r="G29" s="9"/>
      <c r="H29" s="8"/>
      <c r="I29" s="10" t="s">
        <v>17</v>
      </c>
      <c r="J29" s="8">
        <v>120.06</v>
      </c>
      <c r="K29" s="7" t="str">
        <f>"Изг. и распр. печатных и иных агит. материалов"</f>
        <v>Изг. и распр. печатных и иных агит. материалов</v>
      </c>
      <c r="L29" s="8"/>
      <c r="M29" s="7" t="str">
        <f>""</f>
        <v/>
      </c>
      <c r="N29" s="1"/>
    </row>
    <row r="30" spans="1:14" ht="32.4" customHeight="1">
      <c r="A30" s="6" t="s">
        <v>6</v>
      </c>
      <c r="B30" s="7" t="str">
        <f>""</f>
        <v/>
      </c>
      <c r="C30" s="8"/>
      <c r="D30" s="8"/>
      <c r="E30" s="7" t="str">
        <f>""</f>
        <v/>
      </c>
      <c r="F30" s="8"/>
      <c r="G30" s="9"/>
      <c r="H30" s="8"/>
      <c r="I30" s="10" t="s">
        <v>9</v>
      </c>
      <c r="J30" s="8">
        <v>113.01</v>
      </c>
      <c r="K30" s="7" t="str">
        <f>"Агитация через орг. телерадиовещание"</f>
        <v>Агитация через орг. телерадиовещание</v>
      </c>
      <c r="L30" s="8"/>
      <c r="M30" s="7" t="str">
        <f>""</f>
        <v/>
      </c>
      <c r="N30" s="1"/>
    </row>
    <row r="31" spans="1:14" ht="39.6" customHeight="1">
      <c r="A31" s="6" t="s">
        <v>6</v>
      </c>
      <c r="B31" s="7" t="str">
        <f>""</f>
        <v/>
      </c>
      <c r="C31" s="8"/>
      <c r="D31" s="8"/>
      <c r="E31" s="7" t="str">
        <f>""</f>
        <v/>
      </c>
      <c r="F31" s="8"/>
      <c r="G31" s="9"/>
      <c r="H31" s="8"/>
      <c r="I31" s="10" t="s">
        <v>17</v>
      </c>
      <c r="J31" s="8">
        <v>109.62</v>
      </c>
      <c r="K31" s="7" t="str">
        <f>"Изг. и распр. печатных и иных агит. материалов"</f>
        <v>Изг. и распр. печатных и иных агит. материалов</v>
      </c>
      <c r="L31" s="8"/>
      <c r="M31" s="7" t="str">
        <f>""</f>
        <v/>
      </c>
      <c r="N31" s="1"/>
    </row>
    <row r="32" spans="1:14" ht="125.4" customHeight="1">
      <c r="A32" s="5" t="s">
        <v>6</v>
      </c>
      <c r="B32" s="11" t="str">
        <f>"Итого по политической партии (Кузбасское региональное отделение Всероссийской политической партии «ЕДИНАЯ РОССИЯ»)"</f>
        <v>Итого по политической партии (Кузбасское региональное отделение Всероссийской политической партии «ЕДИНАЯ РОССИЯ»)</v>
      </c>
      <c r="C32" s="12">
        <v>35000</v>
      </c>
      <c r="D32" s="12">
        <v>17500</v>
      </c>
      <c r="E32" s="11" t="str">
        <f>""</f>
        <v/>
      </c>
      <c r="F32" s="12">
        <v>0</v>
      </c>
      <c r="G32" s="13"/>
      <c r="H32" s="12">
        <v>21584.25</v>
      </c>
      <c r="I32" s="14"/>
      <c r="J32" s="12">
        <v>19715.400000000001</v>
      </c>
      <c r="K32" s="11" t="str">
        <f>""</f>
        <v/>
      </c>
      <c r="L32" s="12">
        <v>0</v>
      </c>
      <c r="M32" s="11" t="str">
        <f>""</f>
        <v/>
      </c>
      <c r="N32" s="1"/>
    </row>
    <row r="33" spans="1:14" ht="147" customHeight="1">
      <c r="A33" s="6" t="s">
        <v>18</v>
      </c>
      <c r="B33" s="7" t="str">
        <f>"РЕГИОНАЛЬНОЕ ОТДЕЛЕНИЕ ПОЛИТИЧЕСКОЙ ПАРТИИ ""КОММУНИСТИЧЕСКАЯ ПАРТИЯ РОССИЙСКОЙ ФЕДЕРАЦИИ"" ПО КЕМЕРОВСКОЙ ОБЛАСТИ-КУЗБАССУ"</f>
        <v>РЕГИОНАЛЬНОЕ ОТДЕЛЕНИЕ ПОЛИТИЧЕСКОЙ ПАРТИИ "КОММУНИСТИЧЕСКАЯ ПАРТИЯ РОССИЙСКОЙ ФЕДЕРАЦИИ" ПО КЕМЕРОВСКОЙ ОБЛАСТИ-КУЗБАССУ</v>
      </c>
      <c r="C33" s="8"/>
      <c r="D33" s="8"/>
      <c r="E33" s="7" t="str">
        <f>""</f>
        <v/>
      </c>
      <c r="F33" s="8"/>
      <c r="G33" s="9"/>
      <c r="H33" s="8"/>
      <c r="I33" s="10" t="s">
        <v>19</v>
      </c>
      <c r="J33" s="8">
        <v>315</v>
      </c>
      <c r="K33" s="7" t="str">
        <f>"Изг. и распр. печатных и иных агит. материалов"</f>
        <v>Изг. и распр. печатных и иных агит. материалов</v>
      </c>
      <c r="L33" s="8"/>
      <c r="M33" s="7" t="str">
        <f>""</f>
        <v/>
      </c>
      <c r="N33" s="4"/>
    </row>
    <row r="34" spans="1:14" ht="47.4" customHeight="1">
      <c r="A34" s="6" t="s">
        <v>6</v>
      </c>
      <c r="B34" s="7" t="str">
        <f>""</f>
        <v/>
      </c>
      <c r="C34" s="8"/>
      <c r="D34" s="8"/>
      <c r="E34" s="7" t="str">
        <f>""</f>
        <v/>
      </c>
      <c r="F34" s="8"/>
      <c r="G34" s="9"/>
      <c r="H34" s="8"/>
      <c r="I34" s="10" t="s">
        <v>20</v>
      </c>
      <c r="J34" s="8">
        <v>315</v>
      </c>
      <c r="K34" s="7" t="str">
        <f>"Изг. и распр. печатных и иных агит. материалов"</f>
        <v>Изг. и распр. печатных и иных агит. материалов</v>
      </c>
      <c r="L34" s="8"/>
      <c r="M34" s="7" t="str">
        <f>""</f>
        <v/>
      </c>
      <c r="N34" s="1"/>
    </row>
    <row r="35" spans="1:14" ht="190.2" customHeight="1">
      <c r="A35" s="5" t="s">
        <v>6</v>
      </c>
      <c r="B35" s="11" t="str">
        <f>"Итого по политической партии (РЕГИОНАЛЬНОЕ ОТДЕЛЕНИЕ ПОЛИТИЧЕСКОЙ ПАРТИИ ""КОММУНИСТИЧЕСКАЯ ПАРТИЯ РОССИЙСКОЙ ФЕДЕРАЦИИ"" ПО КЕМЕРОВСКОЙ ОБЛАСТИ-КУЗБАССУ)"</f>
        <v>Итого по политической партии (РЕГИОНАЛЬНОЕ ОТДЕЛЕНИЕ ПОЛИТИЧЕСКОЙ ПАРТИИ "КОММУНИСТИЧЕСКАЯ ПАРТИЯ РОССИЙСКОЙ ФЕДЕРАЦИИ" ПО КЕМЕРОВСКОЙ ОБЛАСТИ-КУЗБАССУ)</v>
      </c>
      <c r="C35" s="12">
        <v>1235</v>
      </c>
      <c r="D35" s="12">
        <v>0</v>
      </c>
      <c r="E35" s="11" t="str">
        <f>""</f>
        <v/>
      </c>
      <c r="F35" s="12">
        <v>0</v>
      </c>
      <c r="G35" s="13"/>
      <c r="H35" s="12">
        <v>1112.3599999999999</v>
      </c>
      <c r="I35" s="14"/>
      <c r="J35" s="12">
        <v>630</v>
      </c>
      <c r="K35" s="11" t="str">
        <f>""</f>
        <v/>
      </c>
      <c r="L35" s="12">
        <v>0</v>
      </c>
      <c r="M35" s="11" t="str">
        <f>""</f>
        <v/>
      </c>
      <c r="N35" s="1"/>
    </row>
    <row r="36" spans="1:14" ht="135" customHeight="1">
      <c r="A36" s="6" t="s">
        <v>21</v>
      </c>
      <c r="B36" s="7" t="str">
        <f>"Региональное отделение Социалистической политической партии ""СПРАВЕДЛИВАЯ РОССИЯ - ПАТРИОТЫ - ЗА ПРАВДУ"" в Кемеровской области"</f>
        <v>Региональное отделение Социалистической политической партии "СПРАВЕДЛИВАЯ РОССИЯ - ПАТРИОТЫ - ЗА ПРАВДУ" в Кемеровской области</v>
      </c>
      <c r="C36" s="8"/>
      <c r="D36" s="8"/>
      <c r="E36" s="7" t="str">
        <f>""</f>
        <v/>
      </c>
      <c r="F36" s="8">
        <v>485</v>
      </c>
      <c r="G36" s="9">
        <v>1</v>
      </c>
      <c r="H36" s="8"/>
      <c r="I36" s="10" t="s">
        <v>10</v>
      </c>
      <c r="J36" s="8">
        <v>981.6</v>
      </c>
      <c r="K36" s="7" t="str">
        <f>"Агитация через орг. телерадиовещание"</f>
        <v>Агитация через орг. телерадиовещание</v>
      </c>
      <c r="L36" s="8"/>
      <c r="M36" s="7" t="str">
        <f>""</f>
        <v/>
      </c>
      <c r="N36" s="4"/>
    </row>
    <row r="37" spans="1:14" ht="43.8" customHeight="1">
      <c r="A37" s="6" t="s">
        <v>6</v>
      </c>
      <c r="B37" s="7" t="str">
        <f>""</f>
        <v/>
      </c>
      <c r="C37" s="8"/>
      <c r="D37" s="8"/>
      <c r="E37" s="7" t="str">
        <f>""</f>
        <v/>
      </c>
      <c r="F37" s="8"/>
      <c r="G37" s="9"/>
      <c r="H37" s="8"/>
      <c r="I37" s="10" t="s">
        <v>10</v>
      </c>
      <c r="J37" s="8">
        <v>480</v>
      </c>
      <c r="K37" s="7" t="str">
        <f>"Агитация через орг. телерадиовещание"</f>
        <v>Агитация через орг. телерадиовещание</v>
      </c>
      <c r="L37" s="8"/>
      <c r="M37" s="7" t="str">
        <f>""</f>
        <v/>
      </c>
      <c r="N37" s="1"/>
    </row>
    <row r="38" spans="1:14" ht="43.8" customHeight="1">
      <c r="A38" s="6" t="s">
        <v>6</v>
      </c>
      <c r="B38" s="7" t="str">
        <f>""</f>
        <v/>
      </c>
      <c r="C38" s="8"/>
      <c r="D38" s="8"/>
      <c r="E38" s="7" t="str">
        <f>""</f>
        <v/>
      </c>
      <c r="F38" s="8"/>
      <c r="G38" s="9"/>
      <c r="H38" s="8"/>
      <c r="I38" s="10" t="s">
        <v>22</v>
      </c>
      <c r="J38" s="8">
        <v>318.94</v>
      </c>
      <c r="K38" s="7" t="str">
        <f>"Изг. и распр. печатных и иных агит. материалов"</f>
        <v>Изг. и распр. печатных и иных агит. материалов</v>
      </c>
      <c r="L38" s="8"/>
      <c r="M38" s="7" t="str">
        <f>""</f>
        <v/>
      </c>
      <c r="N38" s="1"/>
    </row>
    <row r="39" spans="1:14" ht="43.8" customHeight="1">
      <c r="A39" s="6" t="s">
        <v>6</v>
      </c>
      <c r="B39" s="7" t="str">
        <f>""</f>
        <v/>
      </c>
      <c r="C39" s="8"/>
      <c r="D39" s="8"/>
      <c r="E39" s="7" t="str">
        <f>""</f>
        <v/>
      </c>
      <c r="F39" s="8"/>
      <c r="G39" s="9"/>
      <c r="H39" s="8"/>
      <c r="I39" s="10" t="s">
        <v>23</v>
      </c>
      <c r="J39" s="8">
        <v>318.94</v>
      </c>
      <c r="K39" s="7" t="str">
        <f>"Изг. и распр. печатных и иных агит. материалов"</f>
        <v>Изг. и распр. печатных и иных агит. материалов</v>
      </c>
      <c r="L39" s="8"/>
      <c r="M39" s="7" t="str">
        <f>""</f>
        <v/>
      </c>
      <c r="N39" s="1"/>
    </row>
    <row r="40" spans="1:14" ht="28.8" customHeight="1">
      <c r="A40" s="6" t="s">
        <v>6</v>
      </c>
      <c r="B40" s="7" t="str">
        <f>""</f>
        <v/>
      </c>
      <c r="C40" s="8"/>
      <c r="D40" s="8"/>
      <c r="E40" s="7" t="str">
        <f>""</f>
        <v/>
      </c>
      <c r="F40" s="8"/>
      <c r="G40" s="9"/>
      <c r="H40" s="8"/>
      <c r="I40" s="10" t="s">
        <v>24</v>
      </c>
      <c r="J40" s="8">
        <v>300</v>
      </c>
      <c r="K40" s="7" t="str">
        <f>"Оплата услуг инф-го и консульт.хар-ра"</f>
        <v>Оплата услуг инф-го и консульт.хар-ра</v>
      </c>
      <c r="L40" s="8"/>
      <c r="M40" s="7" t="str">
        <f>""</f>
        <v/>
      </c>
      <c r="N40" s="1"/>
    </row>
    <row r="41" spans="1:14" ht="43.8" customHeight="1">
      <c r="A41" s="6" t="s">
        <v>6</v>
      </c>
      <c r="B41" s="7" t="str">
        <f>""</f>
        <v/>
      </c>
      <c r="C41" s="8"/>
      <c r="D41" s="8"/>
      <c r="E41" s="7" t="str">
        <f>""</f>
        <v/>
      </c>
      <c r="F41" s="8"/>
      <c r="G41" s="9"/>
      <c r="H41" s="8"/>
      <c r="I41" s="10" t="s">
        <v>25</v>
      </c>
      <c r="J41" s="8">
        <v>285.2</v>
      </c>
      <c r="K41" s="7" t="str">
        <f>"Изг. и распр. печатных и иных агит. материалов"</f>
        <v>Изг. и распр. печатных и иных агит. материалов</v>
      </c>
      <c r="L41" s="8"/>
      <c r="M41" s="7" t="str">
        <f>""</f>
        <v/>
      </c>
      <c r="N41" s="1"/>
    </row>
    <row r="42" spans="1:14" ht="28.8" customHeight="1">
      <c r="A42" s="6" t="s">
        <v>6</v>
      </c>
      <c r="B42" s="7" t="str">
        <f>""</f>
        <v/>
      </c>
      <c r="C42" s="8"/>
      <c r="D42" s="8"/>
      <c r="E42" s="7" t="str">
        <f>""</f>
        <v/>
      </c>
      <c r="F42" s="8"/>
      <c r="G42" s="9"/>
      <c r="H42" s="8"/>
      <c r="I42" s="10" t="s">
        <v>26</v>
      </c>
      <c r="J42" s="8">
        <v>210</v>
      </c>
      <c r="K42" s="7" t="str">
        <f>"Оплата услуг инф-го и консульт.хар-ра"</f>
        <v>Оплата услуг инф-го и консульт.хар-ра</v>
      </c>
      <c r="L42" s="8"/>
      <c r="M42" s="7" t="str">
        <f>""</f>
        <v/>
      </c>
      <c r="N42" s="1"/>
    </row>
    <row r="43" spans="1:14" ht="28.8" customHeight="1">
      <c r="A43" s="6" t="s">
        <v>6</v>
      </c>
      <c r="B43" s="7" t="str">
        <f>""</f>
        <v/>
      </c>
      <c r="C43" s="8"/>
      <c r="D43" s="8"/>
      <c r="E43" s="7" t="str">
        <f>""</f>
        <v/>
      </c>
      <c r="F43" s="8"/>
      <c r="G43" s="9"/>
      <c r="H43" s="8"/>
      <c r="I43" s="10" t="s">
        <v>13</v>
      </c>
      <c r="J43" s="8">
        <v>200</v>
      </c>
      <c r="K43" s="7" t="str">
        <f>"Оплата других работ/услуг"</f>
        <v>Оплата других работ/услуг</v>
      </c>
      <c r="L43" s="8"/>
      <c r="M43" s="7" t="str">
        <f>""</f>
        <v/>
      </c>
      <c r="N43" s="1"/>
    </row>
    <row r="44" spans="1:14" ht="28.8" customHeight="1">
      <c r="A44" s="6" t="s">
        <v>6</v>
      </c>
      <c r="B44" s="7" t="str">
        <f>""</f>
        <v/>
      </c>
      <c r="C44" s="8"/>
      <c r="D44" s="8"/>
      <c r="E44" s="7" t="str">
        <f>""</f>
        <v/>
      </c>
      <c r="F44" s="8"/>
      <c r="G44" s="9"/>
      <c r="H44" s="8"/>
      <c r="I44" s="10" t="s">
        <v>13</v>
      </c>
      <c r="J44" s="8">
        <v>200</v>
      </c>
      <c r="K44" s="7" t="str">
        <f>"Оплата других работ/услуг"</f>
        <v>Оплата других работ/услуг</v>
      </c>
      <c r="L44" s="8"/>
      <c r="M44" s="7" t="str">
        <f>""</f>
        <v/>
      </c>
      <c r="N44" s="1"/>
    </row>
    <row r="45" spans="1:14" ht="43.8" customHeight="1">
      <c r="A45" s="6" t="s">
        <v>6</v>
      </c>
      <c r="B45" s="7" t="str">
        <f>""</f>
        <v/>
      </c>
      <c r="C45" s="8"/>
      <c r="D45" s="8"/>
      <c r="E45" s="7" t="str">
        <f>""</f>
        <v/>
      </c>
      <c r="F45" s="8"/>
      <c r="G45" s="9"/>
      <c r="H45" s="8"/>
      <c r="I45" s="10" t="s">
        <v>26</v>
      </c>
      <c r="J45" s="8">
        <v>144</v>
      </c>
      <c r="K45" s="7" t="str">
        <f>"Изг. и распр. печатных и иных агит. материалов"</f>
        <v>Изг. и распр. печатных и иных агит. материалов</v>
      </c>
      <c r="L45" s="8"/>
      <c r="M45" s="7" t="str">
        <f>""</f>
        <v/>
      </c>
      <c r="N45" s="1"/>
    </row>
    <row r="46" spans="1:14" ht="26.4" customHeight="1">
      <c r="A46" s="6" t="s">
        <v>6</v>
      </c>
      <c r="B46" s="7" t="str">
        <f>""</f>
        <v/>
      </c>
      <c r="C46" s="8"/>
      <c r="D46" s="8"/>
      <c r="E46" s="7" t="str">
        <f>""</f>
        <v/>
      </c>
      <c r="F46" s="8"/>
      <c r="G46" s="9"/>
      <c r="H46" s="8"/>
      <c r="I46" s="10" t="s">
        <v>10</v>
      </c>
      <c r="J46" s="8">
        <v>140.5</v>
      </c>
      <c r="K46" s="7" t="str">
        <f>"Агитация через орг. телерадиовещание"</f>
        <v>Агитация через орг. телерадиовещание</v>
      </c>
      <c r="L46" s="8"/>
      <c r="M46" s="7" t="str">
        <f>""</f>
        <v/>
      </c>
      <c r="N46" s="1"/>
    </row>
    <row r="47" spans="1:14" ht="43.8" customHeight="1">
      <c r="A47" s="6" t="s">
        <v>6</v>
      </c>
      <c r="B47" s="7" t="str">
        <f>""</f>
        <v/>
      </c>
      <c r="C47" s="8"/>
      <c r="D47" s="8"/>
      <c r="E47" s="7" t="str">
        <f>""</f>
        <v/>
      </c>
      <c r="F47" s="8"/>
      <c r="G47" s="9"/>
      <c r="H47" s="8"/>
      <c r="I47" s="10" t="s">
        <v>22</v>
      </c>
      <c r="J47" s="8">
        <v>131.08000000000001</v>
      </c>
      <c r="K47" s="7" t="str">
        <f>"Изг. и распр. печатных и иных агит. материалов"</f>
        <v>Изг. и распр. печатных и иных агит. материалов</v>
      </c>
      <c r="L47" s="8"/>
      <c r="M47" s="7" t="str">
        <f>""</f>
        <v/>
      </c>
      <c r="N47" s="1"/>
    </row>
    <row r="48" spans="1:14" ht="43.8" customHeight="1">
      <c r="A48" s="6" t="s">
        <v>6</v>
      </c>
      <c r="B48" s="7" t="str">
        <f>""</f>
        <v/>
      </c>
      <c r="C48" s="8"/>
      <c r="D48" s="8"/>
      <c r="E48" s="7" t="str">
        <f>""</f>
        <v/>
      </c>
      <c r="F48" s="8"/>
      <c r="G48" s="9"/>
      <c r="H48" s="8"/>
      <c r="I48" s="10" t="s">
        <v>23</v>
      </c>
      <c r="J48" s="8">
        <v>131.08000000000001</v>
      </c>
      <c r="K48" s="7" t="str">
        <f>"Изг. и распр. печатных и иных агит. материалов"</f>
        <v>Изг. и распр. печатных и иных агит. материалов</v>
      </c>
      <c r="L48" s="8"/>
      <c r="M48" s="7" t="str">
        <f>""</f>
        <v/>
      </c>
      <c r="N48" s="1"/>
    </row>
    <row r="49" spans="1:14" ht="27" customHeight="1">
      <c r="A49" s="6" t="s">
        <v>6</v>
      </c>
      <c r="B49" s="7" t="str">
        <f>""</f>
        <v/>
      </c>
      <c r="C49" s="8"/>
      <c r="D49" s="8"/>
      <c r="E49" s="7" t="str">
        <f>""</f>
        <v/>
      </c>
      <c r="F49" s="8"/>
      <c r="G49" s="9"/>
      <c r="H49" s="8"/>
      <c r="I49" s="10" t="s">
        <v>10</v>
      </c>
      <c r="J49" s="8">
        <v>128.02000000000001</v>
      </c>
      <c r="K49" s="7" t="str">
        <f>"Агитация через орг. телерадиовещание"</f>
        <v>Агитация через орг. телерадиовещание</v>
      </c>
      <c r="L49" s="8"/>
      <c r="M49" s="7" t="str">
        <f>""</f>
        <v/>
      </c>
      <c r="N49" s="1"/>
    </row>
    <row r="50" spans="1:14" ht="27" customHeight="1">
      <c r="A50" s="6" t="s">
        <v>6</v>
      </c>
      <c r="B50" s="7" t="str">
        <f>""</f>
        <v/>
      </c>
      <c r="C50" s="8"/>
      <c r="D50" s="8"/>
      <c r="E50" s="7" t="str">
        <f>""</f>
        <v/>
      </c>
      <c r="F50" s="8"/>
      <c r="G50" s="9"/>
      <c r="H50" s="8"/>
      <c r="I50" s="10" t="s">
        <v>27</v>
      </c>
      <c r="J50" s="8">
        <v>125</v>
      </c>
      <c r="K50" s="7" t="str">
        <f>"Оплата других работ/услуг"</f>
        <v>Оплата других работ/услуг</v>
      </c>
      <c r="L50" s="8"/>
      <c r="M50" s="7" t="str">
        <f>""</f>
        <v/>
      </c>
      <c r="N50" s="1"/>
    </row>
    <row r="51" spans="1:14" ht="27" customHeight="1">
      <c r="A51" s="6" t="s">
        <v>6</v>
      </c>
      <c r="B51" s="7" t="str">
        <f>""</f>
        <v/>
      </c>
      <c r="C51" s="8"/>
      <c r="D51" s="8"/>
      <c r="E51" s="7" t="str">
        <f>""</f>
        <v/>
      </c>
      <c r="F51" s="8"/>
      <c r="G51" s="9"/>
      <c r="H51" s="8"/>
      <c r="I51" s="10" t="s">
        <v>10</v>
      </c>
      <c r="J51" s="8">
        <v>116.06</v>
      </c>
      <c r="K51" s="7" t="str">
        <f>"Агитация через орг. телерадиовещание"</f>
        <v>Агитация через орг. телерадиовещание</v>
      </c>
      <c r="L51" s="8"/>
      <c r="M51" s="7" t="str">
        <f>""</f>
        <v/>
      </c>
      <c r="N51" s="1"/>
    </row>
    <row r="52" spans="1:14" ht="27" customHeight="1">
      <c r="A52" s="6" t="s">
        <v>6</v>
      </c>
      <c r="B52" s="7" t="str">
        <f>""</f>
        <v/>
      </c>
      <c r="C52" s="8"/>
      <c r="D52" s="8"/>
      <c r="E52" s="7" t="str">
        <f>""</f>
        <v/>
      </c>
      <c r="F52" s="8"/>
      <c r="G52" s="9"/>
      <c r="H52" s="8"/>
      <c r="I52" s="10" t="s">
        <v>10</v>
      </c>
      <c r="J52" s="8">
        <v>115.51</v>
      </c>
      <c r="K52" s="7" t="str">
        <f>"Агитация через орг. телерадиовещание"</f>
        <v>Агитация через орг. телерадиовещание</v>
      </c>
      <c r="L52" s="8"/>
      <c r="M52" s="7" t="str">
        <f>""</f>
        <v/>
      </c>
      <c r="N52" s="1"/>
    </row>
    <row r="53" spans="1:14" ht="27" customHeight="1">
      <c r="A53" s="6" t="s">
        <v>6</v>
      </c>
      <c r="B53" s="7" t="str">
        <f>""</f>
        <v/>
      </c>
      <c r="C53" s="8"/>
      <c r="D53" s="8"/>
      <c r="E53" s="7" t="str">
        <f>""</f>
        <v/>
      </c>
      <c r="F53" s="8"/>
      <c r="G53" s="9"/>
      <c r="H53" s="8"/>
      <c r="I53" s="10" t="s">
        <v>28</v>
      </c>
      <c r="J53" s="8">
        <v>110</v>
      </c>
      <c r="K53" s="7" t="str">
        <f>"Оплата других работ/услуг"</f>
        <v>Оплата других работ/услуг</v>
      </c>
      <c r="L53" s="8"/>
      <c r="M53" s="7" t="str">
        <f>""</f>
        <v/>
      </c>
      <c r="N53" s="1"/>
    </row>
    <row r="54" spans="1:14" ht="189.6" customHeight="1">
      <c r="A54" s="5" t="s">
        <v>6</v>
      </c>
      <c r="B54" s="11" t="str">
        <f>"Итого по политической партии (Региональное отделение Социалистической политической партии ""СПРАВЕДЛИВАЯ РОССИЯ - ПАТРИОТЫ - ЗА ПРАВДУ"" в Кемеровской области)"</f>
        <v>Итого по политической партии (Региональное отделение Социалистической политической партии "СПРАВЕДЛИВАЯ РОССИЯ - ПАТРИОТЫ - ЗА ПРАВДУ" в Кемеровской области)</v>
      </c>
      <c r="C54" s="12">
        <v>6055</v>
      </c>
      <c r="D54" s="12">
        <v>0</v>
      </c>
      <c r="E54" s="11" t="str">
        <f>""</f>
        <v/>
      </c>
      <c r="F54" s="12">
        <v>485</v>
      </c>
      <c r="G54" s="13"/>
      <c r="H54" s="12">
        <v>6031.4</v>
      </c>
      <c r="I54" s="14"/>
      <c r="J54" s="12">
        <v>4435.92</v>
      </c>
      <c r="K54" s="11" t="str">
        <f>""</f>
        <v/>
      </c>
      <c r="L54" s="12">
        <v>0</v>
      </c>
      <c r="M54" s="11" t="str">
        <f>""</f>
        <v/>
      </c>
      <c r="N54" s="1"/>
    </row>
    <row r="55" spans="1:14" ht="98.4" customHeight="1">
      <c r="A55" s="18" t="s">
        <v>30</v>
      </c>
      <c r="B55" s="19" t="s">
        <v>31</v>
      </c>
      <c r="C55" s="20">
        <v>0</v>
      </c>
      <c r="D55" s="20">
        <v>0</v>
      </c>
      <c r="E55" s="19" t="s">
        <v>6</v>
      </c>
      <c r="F55" s="20">
        <v>0</v>
      </c>
      <c r="G55" s="21"/>
      <c r="H55" s="20">
        <v>0</v>
      </c>
      <c r="I55" s="22"/>
      <c r="J55" s="20">
        <v>0</v>
      </c>
      <c r="K55" s="19"/>
      <c r="L55" s="20">
        <v>0</v>
      </c>
      <c r="M55" s="19" t="s">
        <v>6</v>
      </c>
      <c r="N55" s="16"/>
    </row>
    <row r="56" spans="1:14" ht="145.19999999999999">
      <c r="A56" s="17" t="s">
        <v>6</v>
      </c>
      <c r="B56" s="23" t="s">
        <v>32</v>
      </c>
      <c r="C56" s="24">
        <v>0</v>
      </c>
      <c r="D56" s="24">
        <v>0</v>
      </c>
      <c r="E56" s="23" t="s">
        <v>6</v>
      </c>
      <c r="F56" s="24">
        <v>0</v>
      </c>
      <c r="G56" s="25"/>
      <c r="H56" s="24">
        <v>0</v>
      </c>
      <c r="I56" s="26"/>
      <c r="J56" s="24">
        <v>0</v>
      </c>
      <c r="K56" s="23" t="s">
        <v>6</v>
      </c>
      <c r="L56" s="24">
        <v>0</v>
      </c>
      <c r="M56" s="23" t="s">
        <v>6</v>
      </c>
      <c r="N56" s="15"/>
    </row>
    <row r="57" spans="1:14" ht="118.8">
      <c r="A57" s="18" t="s">
        <v>33</v>
      </c>
      <c r="B57" s="19" t="s">
        <v>34</v>
      </c>
      <c r="C57" s="20">
        <v>0</v>
      </c>
      <c r="D57" s="20">
        <v>0</v>
      </c>
      <c r="E57" s="19" t="s">
        <v>6</v>
      </c>
      <c r="F57" s="20">
        <v>0</v>
      </c>
      <c r="G57" s="21"/>
      <c r="H57" s="20">
        <v>0</v>
      </c>
      <c r="I57" s="22"/>
      <c r="J57" s="20">
        <v>0</v>
      </c>
      <c r="K57" s="19"/>
      <c r="L57" s="20">
        <v>0</v>
      </c>
      <c r="M57" s="19" t="s">
        <v>6</v>
      </c>
      <c r="N57" s="16"/>
    </row>
    <row r="58" spans="1:14" ht="184.8">
      <c r="A58" s="17" t="s">
        <v>6</v>
      </c>
      <c r="B58" s="23" t="s">
        <v>35</v>
      </c>
      <c r="C58" s="24">
        <v>0</v>
      </c>
      <c r="D58" s="24">
        <v>0</v>
      </c>
      <c r="E58" s="23" t="s">
        <v>6</v>
      </c>
      <c r="F58" s="24">
        <v>0</v>
      </c>
      <c r="G58" s="25"/>
      <c r="H58" s="24">
        <v>0</v>
      </c>
      <c r="I58" s="26"/>
      <c r="J58" s="24">
        <v>0</v>
      </c>
      <c r="K58" s="23" t="s">
        <v>6</v>
      </c>
      <c r="L58" s="24">
        <v>0</v>
      </c>
      <c r="M58" s="23" t="s">
        <v>6</v>
      </c>
      <c r="N58" s="15"/>
    </row>
    <row r="59" spans="1:14">
      <c r="A59" s="5" t="s">
        <v>6</v>
      </c>
      <c r="B59" s="11" t="str">
        <f>"Итого"</f>
        <v>Итого</v>
      </c>
      <c r="C59" s="12">
        <v>42290</v>
      </c>
      <c r="D59" s="12">
        <v>17500</v>
      </c>
      <c r="E59" s="11" t="str">
        <f>""</f>
        <v/>
      </c>
      <c r="F59" s="12">
        <v>485</v>
      </c>
      <c r="G59" s="13">
        <v>1</v>
      </c>
      <c r="H59" s="12">
        <v>28728.01</v>
      </c>
      <c r="I59" s="14"/>
      <c r="J59" s="12">
        <v>24781.32</v>
      </c>
      <c r="K59" s="11" t="str">
        <f>""</f>
        <v/>
      </c>
      <c r="L59" s="12">
        <v>0</v>
      </c>
      <c r="M59" s="11" t="str">
        <f>""</f>
        <v/>
      </c>
      <c r="N59" s="4"/>
    </row>
  </sheetData>
  <mergeCells count="18"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  <mergeCell ref="I6:K6"/>
    <mergeCell ref="L6:L8"/>
    <mergeCell ref="M6:M8"/>
    <mergeCell ref="D7:E7"/>
    <mergeCell ref="F7:G7"/>
    <mergeCell ref="I7:I8"/>
    <mergeCell ref="J7:J8"/>
    <mergeCell ref="K7:K8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2021-09-08T08:32:31Z</cp:lastPrinted>
  <dcterms:created xsi:type="dcterms:W3CDTF">2021-09-08T08:20:38Z</dcterms:created>
  <dcterms:modified xsi:type="dcterms:W3CDTF">2021-09-08T08:34:08Z</dcterms:modified>
</cp:coreProperties>
</file>